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340" windowHeight="6000" activeTab="0"/>
  </bookViews>
  <sheets>
    <sheet name="звіт 2019" sheetId="1" r:id="rId1"/>
  </sheets>
  <definedNames>
    <definedName name="_xlnm.Print_Area" localSheetId="0">'звіт 2019'!$A$1:$K$184</definedName>
  </definedNames>
  <calcPr fullCalcOnLoad="1"/>
</workbook>
</file>

<file path=xl/sharedStrings.xml><?xml version="1.0" encoding="utf-8"?>
<sst xmlns="http://schemas.openxmlformats.org/spreadsheetml/2006/main" count="224" uniqueCount="213">
  <si>
    <t>Найменування показників</t>
  </si>
  <si>
    <t>Загальний ФОНД</t>
  </si>
  <si>
    <t>Спеціальний ФОНД</t>
  </si>
  <si>
    <t>Всього районний бюджет</t>
  </si>
  <si>
    <t>Виконано</t>
  </si>
  <si>
    <t>У %% до плану</t>
  </si>
  <si>
    <t>ДОХОДИ</t>
  </si>
  <si>
    <t>Податкові надходження</t>
  </si>
  <si>
    <t>Податок на прибуток підприємств</t>
  </si>
  <si>
    <t>Плата за державну реєстрацію суб"єктів підприємницької діяльності</t>
  </si>
  <si>
    <t>Неподаткові надходження</t>
  </si>
  <si>
    <t>Адміністративні штрафи та інші санкції</t>
  </si>
  <si>
    <t>Інші надходження</t>
  </si>
  <si>
    <t>Разом доходів</t>
  </si>
  <si>
    <t>ВИДАТКИ</t>
  </si>
  <si>
    <t>РАЗОМ ВИДАТКІВ</t>
  </si>
  <si>
    <t>БАЛАНС</t>
  </si>
  <si>
    <t xml:space="preserve">Державне управління </t>
  </si>
  <si>
    <t xml:space="preserve">Освіта </t>
  </si>
  <si>
    <t xml:space="preserve">Охорона здоров'я </t>
  </si>
  <si>
    <t xml:space="preserve">Культура і мистецтво </t>
  </si>
  <si>
    <t xml:space="preserve">Засоби масової інформації </t>
  </si>
  <si>
    <t xml:space="preserve">Фізична культура і спорт </t>
  </si>
  <si>
    <t xml:space="preserve">Кошти, що передаються із загального фонду бюджету до бюджету розвитку (спецфонд) </t>
  </si>
  <si>
    <t>Видатки, не віднесені до основних груп</t>
  </si>
  <si>
    <t>Органи місцевого самоврядування</t>
  </si>
  <si>
    <t>О10116</t>
  </si>
  <si>
    <t>О90203</t>
  </si>
  <si>
    <t>О90207</t>
  </si>
  <si>
    <t>О90208</t>
  </si>
  <si>
    <t>Субвенція з державного бюджету місцевим бюджетам на проведення виборів депутатів Верховної Ради АРК, місцевих рад та сільських, селищних , міських голів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</si>
  <si>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у 2005 року</t>
  </si>
  <si>
    <t>Керуючий справами районної ради                                                                                            О.В.Янголенко</t>
  </si>
  <si>
    <t xml:space="preserve">Власні надходження бюджетних установ </t>
  </si>
  <si>
    <t>О79999</t>
  </si>
  <si>
    <t>Книговидання</t>
  </si>
  <si>
    <t>Інша дотація</t>
  </si>
  <si>
    <t>Здійснення виплат,визначених Законом України"Про рекструктуризацію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</si>
  <si>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Субвенція з місцевого бюджету держав-ному бюджету на виконання програм соціальено-економічного та культурного розвитку регіонів</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</si>
  <si>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заслиги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</si>
  <si>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Доходи   від власності та підприємницької діяльності </t>
  </si>
  <si>
    <t xml:space="preserve"> Інші неподаткові надходження</t>
  </si>
  <si>
    <t xml:space="preserve">Доходи від операцій з капіталом </t>
  </si>
  <si>
    <t>Офіційні трансферти</t>
  </si>
  <si>
    <t xml:space="preserve">Від органів державного управління </t>
  </si>
  <si>
    <t xml:space="preserve">Разом доходів </t>
  </si>
  <si>
    <t>План з урахуванням внесених змін</t>
  </si>
  <si>
    <t>Перевищення видатків  над доходами</t>
  </si>
  <si>
    <t xml:space="preserve">Плата за ліцензії </t>
  </si>
  <si>
    <t>Плата за державну реєстрацію, крім плати  за державну реєстрацію СПД</t>
  </si>
  <si>
    <t xml:space="preserve">Кошти від реалізації безхазяйного майна ,знахідок , спадкового майна , майна , одержаного  територіальною громадою в порядку спадкування чи  даруання , а також  валютні цінності і грошові кошти , власники яких невідомі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</si>
  <si>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</si>
  <si>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 xml:space="preserve">Податок на доходи фізичних осіб </t>
  </si>
  <si>
    <t xml:space="preserve"> Надходження від орендної плати за користування цілісним  майновим комплексом та іншом  державним майном </t>
  </si>
  <si>
    <t>Надходження від продажу основного капіталу</t>
  </si>
  <si>
    <t>Субвенція з державного бюджету місцевим бюджетам на збереж.серед.з/ти на період працев.пос.осіб.місц.самов.з числа депут.відпов.рад,що потребують працевлаштування.</t>
  </si>
  <si>
    <t xml:space="preserve">Податок на прибуток підприємств  та фінансових установ комунальної власності  </t>
  </si>
  <si>
    <t xml:space="preserve"> Плата за  надання адміністративних послуг</t>
  </si>
  <si>
    <t xml:space="preserve">Податок на доходи  фізичних осіб, що сплачується податковими агентами, із доходів платника  податку у вигляді заробітної плати </t>
  </si>
  <si>
    <t xml:space="preserve">Податок на доходи  фізичних осіб , що сплачується податковими агентами, із доходів платника  податку інших ніж заробітна плата </t>
  </si>
  <si>
    <t>Податок на доходи фізичних осіб, що сплачується фізичними особами за результатами річного декларування</t>
  </si>
  <si>
    <t>Додаткова дотація з державного бюджета</t>
  </si>
  <si>
    <t>Пільги громадянам, які постраждали в 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</si>
  <si>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Субвенція з державного бюджету місцевим бюджетам на здійснення заходів щодо соціально-економічного розвитку окремих територій</t>
  </si>
  <si>
    <t>Кошти від відчуження майна,що належить Автономній Республіці Крим та майна , що перебуває в комунальній власності</t>
  </si>
  <si>
    <t xml:space="preserve">Адміністративні збори та платежі, доходи від некомерційної господарської діяльності </t>
  </si>
  <si>
    <t>Періодичні видання  ( газети та журнали)</t>
  </si>
  <si>
    <t>Дотації вирівнювання, що передаються з районних та міських, міст Києва і Севастополя, міст республіканського значення)  бюджетів</t>
  </si>
  <si>
    <t>Субвенція з державного бюджету місцевим бюджетам на  будівництво, реконструкцію,ремонт та утримання вулиць</t>
  </si>
  <si>
    <t>250388</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</si>
  <si>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</si>
  <si>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Податок на  доходи фізичних осіб із суми  пенсійних виплат або щомісячного довічного грошового утримання , що оподатковуються відповідно до підпункту 164.2.19 пункту 164.2 статті 164 Податкового кодексу</t>
  </si>
  <si>
    <t>Транспортний податок з юридичних осіб</t>
  </si>
  <si>
    <t xml:space="preserve">Базова дотація </t>
  </si>
  <si>
    <t>Освітня субвенція з державного бюджету місцевим бюджетам</t>
  </si>
  <si>
    <t>Медична субвенція з державного бюджету місцевим бюджетам</t>
  </si>
  <si>
    <t>Начальник управління фінансів Сватівської райдержадміністрації</t>
  </si>
  <si>
    <t>090501</t>
  </si>
  <si>
    <t>Організація та проведення громадських робіт</t>
  </si>
  <si>
    <t>Адміністративний збір за державну реєстрацію речових прав на нерухоме майно та їх обтяжень</t>
  </si>
  <si>
    <t>Адміністративний збір за проведення державної реєстрації юридичних осіб та фізичних осіб - підприємців та громадських формувань</t>
  </si>
  <si>
    <t>0100</t>
  </si>
  <si>
    <t>1000</t>
  </si>
  <si>
    <t>2000</t>
  </si>
  <si>
    <t>3000</t>
  </si>
  <si>
    <t xml:space="preserve">Надання пільг ветеранам війни ,собам , на яких поширюється чинність Закону України "Про статус ветеранів війни , гарантії їх соціального захисту ", особам , які мають особливі заслуги перед Батьківщиною, вдовам ( вдівцям ) та батькам померлих (загиблих) осіб , які мають особливі заслуги перед Батьківщиною, особам , які мають особливітрудові перед Батьківщиною , вдовам (вдівцям) та батькам померлих (загиблих) осіб, які маєть особливі трудові заслуги перед Батьківщиною , жертвам нациських переслідувань на придбання твердого палива та скрапленого газу    </t>
  </si>
  <si>
    <t xml:space="preserve">Надання пільг громадянам, які постраждали внаслідок Чорнобильської катастрофи, дружинам ( чоловікам ) та опікунам (на час опікунства) дітей померлих громадян, смерть яких пов’язана з Чорнобильською катастрофою, на житлово - комунальні послуги </t>
  </si>
  <si>
    <t>Надання пільг пенсіонарам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</si>
  <si>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пенсіонарам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</si>
  <si>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Надання пільг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t>
  </si>
  <si>
    <t>Надання пільг багатодітним сім’ям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</si>
  <si>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</si>
  <si>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Заходи державної політики з питань дітей та їх соціального захисту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</si>
  <si>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</si>
  <si>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</si>
  <si>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</si>
  <si>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Утримання та навчально-тренувальна робота комунальних дитячо-юнацьких спортивних шкіл</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</si>
  <si>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</si>
  <si>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</si>
  <si>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</si>
  <si>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</si>
  <si>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8700</t>
  </si>
  <si>
    <t>Субвенція з місцевого бюджету державному бюджету на виконання програм соціально-економічного та культурного розвитку регіонів</t>
  </si>
  <si>
    <t>8440</t>
  </si>
  <si>
    <t>3022</t>
  </si>
  <si>
    <t>8690</t>
  </si>
  <si>
    <t>Субвенція з державного бюджету місцевим бюджетам на будівництво/капітальний ремонт/реконструкцію малих групових будинків, будинків підтриманого проживання, будівництво/придбання житла для дитячих будинків сімейного типу, соціального житла для дітей-сиріт</t>
  </si>
  <si>
    <t>Надання пільг на оплату житлово-комунальних послуг окремим категоріям громадян відповідно до законодавства</t>
  </si>
  <si>
    <t>Надання допомоги у зв`язку з вагітністю і пологами</t>
  </si>
  <si>
    <t>Надання допомоги при усиновленні дитини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</si>
  <si>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</si>
  <si>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</si>
  <si>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</si>
  <si>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</si>
  <si>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</si>
  <si>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Надання державної соціальної допомоги особам з інвалідністю з дитинства та дітям з інвалідністю</t>
  </si>
  <si>
    <t>Надання державної соціальної допомоги особам, які не мають права на пенсію, та особам з інвалідністю, державної соціальної допомоги на догляд</t>
  </si>
  <si>
    <t>Надання допомоги по догляду за особами з інвалідністю I чи II групи внаслідок психічного розладу</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</si>
  <si>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</si>
  <si>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</si>
  <si>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Утримання та забезпечення діяльності центрів соціальних служб для сім`ї, дітей та молоді</t>
  </si>
  <si>
    <t>Інші заходи та заклади молодіжної політики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</si>
  <si>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</si>
  <si>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фінансової підтримки громадським організаціям ветеранів і осіб з інвалідністю, діяльність яких має соціальну спрямованість</t>
  </si>
  <si>
    <t>Інші заходи у сфері соціального захисту і соціального забезпечення</t>
  </si>
  <si>
    <t>Забезпечення діяльності бібліотек</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</si>
  <si>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</si>
  <si>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</si>
  <si>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Забезпечення діяльності інших закладів в галузі культури і мистецтва</t>
  </si>
  <si>
    <t>Інші заходи в галузі культури і мистецтва</t>
  </si>
  <si>
    <t>Утримання та фінансова підтримка спортивних споруд</t>
  </si>
  <si>
    <t>Заходи із запобігання та ліквідації надзвичайних ситуацій та наслідків стихійного лиха</t>
  </si>
  <si>
    <t>Фінансова підтримка засобів масової інформації</t>
  </si>
  <si>
    <t>Інші субвенції з місцевого бюджету</t>
  </si>
  <si>
    <t>Будівництво освітніх установ та закладів</t>
  </si>
  <si>
    <t>Співфінансування інвестиційних проектів, що реалізуються за рахунок коштів державного фонду регіонального розвитку</t>
  </si>
  <si>
    <t>Резервний фонд</t>
  </si>
  <si>
    <t>9150</t>
  </si>
  <si>
    <t>Інші дотації з місцевого бюджету</t>
  </si>
  <si>
    <t>3210</t>
  </si>
  <si>
    <t xml:space="preserve">Рентна плата та плата за використання інших природних ресурсів </t>
  </si>
  <si>
    <t>Дотації з державного бюджету  місцевим бюджетам</t>
  </si>
  <si>
    <t>Субвенції з державного бюджету місцевим бюджетам</t>
  </si>
  <si>
    <t>Дотації з місцевих бюджетів іншим   місцевим бюджетам</t>
  </si>
  <si>
    <t>Субвенція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</si>
  <si>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</si>
  <si>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виплату допомоги сім`ям з дітьми, малозабезпе-ченим сім`ям,  особам ,які не мають право на пенсію,особам з інвалідністю,дітям з інвалідністю,  тимчасової державної допомоги дітям, тимчасової державної соціальної допомоги непрацюючий особі, яка досягла загального пенсійного віку, але не набула права на пенсійну виплату,допомоги по догляду за особами з інвалідністю I чи II групи внаслідок психічного розладу , компенсаційної виплати непрацюючий працездатній особі, яка доглядає за особою з інвалідністю  I групи, а також за особою, яка досягла 80-річного віку за рахунок відповідної субвенції з державного бюджету</t>
  </si>
  <si>
    <t>Субвенція з місцевого бюджету на здіснення переданих видатків у сфері освіти за рахунок коштів освітньої субвенції</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</si>
  <si>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</si>
  <si>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проблемами за  рахунок відповідної субвенції з державного бюджету</t>
  </si>
  <si>
    <t xml:space="preserve">Інші надходження </t>
  </si>
  <si>
    <t>Субвенція з державного бюджету місцевим бюджетам на здійснення заходів щодо соціально- економічного розвитку окремих територій</t>
  </si>
  <si>
    <t xml:space="preserve">ЗВІТ  </t>
  </si>
  <si>
    <t>Частина чистого прибутку  (доходу) державних або  комунальних унітарних підприємств  та їх об’єднань, що вилучається до відповідного  бюджету</t>
  </si>
  <si>
    <t>Частина  чистого прибутку (доходу) комунальних унітарних підприємств  та їх об’єднань, що вилучається довідповідного місцевого  бюджету</t>
  </si>
  <si>
    <t>Субвенція з місцевого  бюджету  за рахунок залишку коштів  мединої субвенції , що утворився на початок бюджетного періоду</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</si>
  <si>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t>
  </si>
  <si>
    <t>У %%   до плану</t>
  </si>
  <si>
    <t>Код доходів/              видатків</t>
  </si>
  <si>
    <t>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</si>
  <si>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</si>
  <si>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7680</t>
  </si>
  <si>
    <t>Членські внески до асоціацій органів місцевого самоврядування</t>
  </si>
  <si>
    <t>9620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</si>
  <si>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</si>
  <si>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Дотація з місцевого бюджету за рахунок стабілізаційної дотації з державного бюджету</t>
  </si>
  <si>
    <t xml:space="preserve"> Надходження від орендної плати за користування цілісним  майновим комплексом та іншом майном, що   перебуває в комунальній власності  </t>
  </si>
  <si>
    <t xml:space="preserve">Соціальний захист та соціальне забезпечення     </t>
  </si>
  <si>
    <t xml:space="preserve">Субіенція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 </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</si>
  <si>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прийомного типу та прийомних сімьях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t>
  </si>
  <si>
    <t>Плата за надання інших адміністративних послуг</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</si>
  <si>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дитиною",оплату послуг із здійснення патронату над дитиною та виплату соціальної допмоги на утримання дитини в сім’ї патронатного вихователя,підтримку малих групових будинків за рахунок відповідної субвенції з державного бюджету</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</si>
  <si>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дітей-сиріт,дітей, позбавлених батьківського піклування, осіб з їх числа за рахунок відповідної субвенції</t>
  </si>
  <si>
    <t xml:space="preserve"> грн.</t>
  </si>
  <si>
    <t>Надання допомоги на дітей, які виховуються у багатодітних сім`ях</t>
  </si>
  <si>
    <t>9330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</si>
  <si>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</si>
  <si>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9530</t>
  </si>
  <si>
    <t>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t>
  </si>
  <si>
    <t>7622</t>
  </si>
  <si>
    <t>Реалізація програм і заходів в галузі туризму та курортів</t>
  </si>
  <si>
    <t>7321</t>
  </si>
  <si>
    <t>7361</t>
  </si>
  <si>
    <t>7366</t>
  </si>
  <si>
    <t>Реалізація проектів в рамках Надзвичайної кредитної програми для відновлення України</t>
  </si>
  <si>
    <t>Субвенція з державного бюджету місцевим бюджетам на реалізацію проектів в рамках Надзвичайної кредитної програми для відновлення України</t>
  </si>
  <si>
    <t>Субвенція з місцевого бюджетуна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нечистот,внесків за встановлення , обслуговування та заміну вузлів комерційного обліку води та теплової енергії, абоненського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</si>
  <si>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 xml:space="preserve">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 </t>
  </si>
  <si>
    <t xml:space="preserve">Субвенція з місцевого бюджету на реалізацію  заходів, спрямованих на підвищення якості освіти за рахунок відповідної субвенції з державного бюджету </t>
  </si>
  <si>
    <t>9510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</si>
  <si>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</si>
  <si>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6082</t>
  </si>
  <si>
    <t>Придбання житла для окремих категорій населення відповідно до законодавства</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</si>
  <si>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</si>
  <si>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</si>
  <si>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7363</t>
  </si>
  <si>
    <t>Виконання інвестиційних проектів в рамках здійснення заходів щодо соціально-економічного розвитку окремих територій</t>
  </si>
  <si>
    <t>7367</t>
  </si>
  <si>
    <t>Виконання інвестиційних проектів в рамках реалізації заходів, спрямованих на розвиток системи охорони здоров`я у сільській місцевості</t>
  </si>
  <si>
    <t xml:space="preserve">                                                                                                                                                                                                                                                                                                                                                                                                                                                    про виконання Сватівського районного бюджету за  2019 рік           </t>
  </si>
  <si>
    <t>М. КОДАЦЬКИЙ</t>
  </si>
  <si>
    <t>3049</t>
  </si>
  <si>
    <t>Відшкодування послуги з догляду за дитиною до трьох років «муніципальна няня»</t>
  </si>
  <si>
    <t>7370</t>
  </si>
  <si>
    <t>Реалізація інших заходів щодо соціально-економічного розвитку територій</t>
  </si>
  <si>
    <t>Рентна плата за спеціальне використання лісових ресурсів</t>
  </si>
  <si>
    <t>Рентна плата за спеціальне використання лісових ресурсів в частині деревини, заготовленої в порядку рубок головного користування</t>
  </si>
  <si>
    <t xml:space="preserve">Субвенція з місцевого бюджету на реалізацію заходів, спрямованих на розвиток системи охорони здоровя у сільській місцевості, за рахунок відповідної субвенції з державного бюджету </t>
  </si>
  <si>
    <t>Податок на доходи фізичних осіб  з грошового забезпечення, грошових винагород та інших виплат, одержаних військослужбовцями та осіб рядового і начальницького складу, що сплачується податковими агентами</t>
  </si>
  <si>
    <t>Податки на доходи, податки на прибуток, податки на збільшення ринкової вартості</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</si>
  <si>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</si>
  <si>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r>
      <t>Дотація з місцевого бюджету на здійснення переданих з державного  бюджету  видатків з утриманя закладів освіти та охорони здоров</t>
    </r>
    <r>
      <rPr>
        <sz val="16"/>
        <color indexed="8"/>
        <rFont val="Times New Roman"/>
        <family val="1"/>
      </rPr>
      <t>’</t>
    </r>
    <r>
      <rPr>
        <sz val="16"/>
        <rFont val="Times New Roman"/>
        <family val="1"/>
      </rPr>
      <t>я за рахунок відповідної додаткової дотації з державного бюджету</t>
    </r>
  </si>
  <si>
    <r>
      <t>Субвенція з місцевого  бюджету  на здійснення переданих видатків у сфері охорони здоров</t>
    </r>
    <r>
      <rPr>
        <sz val="16"/>
        <color indexed="8"/>
        <rFont val="Times New Roman"/>
        <family val="1"/>
      </rPr>
      <t>’</t>
    </r>
    <r>
      <rPr>
        <sz val="16"/>
        <rFont val="Times New Roman"/>
        <family val="1"/>
      </rPr>
      <t>я   за рахунок коштів мединої субвенції</t>
    </r>
  </si>
</sst>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quot;р.&quot;"/>
    <numFmt numFmtId="182" formatCode="#,##0.0"/>
    <numFmt numFmtId="183" formatCode="0.000"/>
    <numFmt numFmtId="184" formatCode="0.0000"/>
    <numFmt numFmtId="185" formatCode="#,##0.000"/>
    <numFmt numFmtId="186" formatCode="0.00000"/>
    <numFmt numFmtId="187" formatCode="0.000000"/>
    <numFmt numFmtId="188" formatCode="#,##0.0000"/>
    <numFmt numFmtId="189" formatCode="#,##0.00000"/>
    <numFmt numFmtId="190" formatCode="0.0000000"/>
  </numFmts>
  <fonts count="37">
    <font>
      <sz val="10"/>
      <name val="MS Sans Serif"/>
      <family val="0"/>
    </font>
    <font>
      <sz val="8"/>
      <name val="MS Sans Serif"/>
      <family val="2"/>
    </font>
    <font>
      <b/>
      <i/>
      <sz val="12"/>
      <name val="Times New Roman"/>
      <family val="1"/>
    </font>
    <font>
      <sz val="12"/>
      <name val="Times New Roman"/>
      <family val="1"/>
    </font>
    <font>
      <b/>
      <sz val="12"/>
      <name val="Times New Roman"/>
      <family val="1"/>
    </font>
    <font>
      <b/>
      <sz val="14"/>
      <name val="Times New Roman"/>
      <family val="1"/>
    </font>
    <font>
      <b/>
      <i/>
      <sz val="14"/>
      <name val="Times New Roman"/>
      <family val="1"/>
    </font>
    <font>
      <sz val="14"/>
      <name val="Times New Roman"/>
      <family val="1"/>
    </font>
    <font>
      <sz val="13"/>
      <name val="Times New Roman"/>
      <family val="1"/>
    </font>
    <font>
      <sz val="14"/>
      <color indexed="8"/>
      <name val="Times New Roman"/>
      <family val="1"/>
    </font>
    <font>
      <sz val="14"/>
      <name val="MS Sans Serif"/>
      <family val="2"/>
    </font>
    <font>
      <sz val="10"/>
      <name val="Arial Cyr"/>
      <family val="0"/>
    </font>
    <font>
      <sz val="13.5"/>
      <name val="MS Sans Serif"/>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sz val="16"/>
      <name val="Times New Roman"/>
      <family val="1"/>
    </font>
    <font>
      <sz val="16"/>
      <name val="Times New Roman"/>
      <family val="1"/>
    </font>
    <font>
      <b/>
      <i/>
      <sz val="16"/>
      <name val="Times New Roman"/>
      <family val="1"/>
    </font>
    <font>
      <b/>
      <sz val="16"/>
      <color indexed="8"/>
      <name val="Times New Roman"/>
      <family val="1"/>
    </font>
    <font>
      <sz val="16"/>
      <color indexed="8"/>
      <name val="Times New Roman"/>
      <family val="1"/>
    </font>
    <font>
      <b/>
      <sz val="16"/>
      <name val="MS Sans Serif"/>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170" fontId="11" fillId="0" borderId="0" applyFont="0" applyFill="0" applyBorder="0" applyAlignment="0" applyProtection="0"/>
    <xf numFmtId="168" fontId="11"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11" fillId="0" borderId="0">
      <alignment/>
      <protection/>
    </xf>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11"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171" fontId="11" fillId="0" borderId="0" applyFont="0" applyFill="0" applyBorder="0" applyAlignment="0" applyProtection="0"/>
    <xf numFmtId="169" fontId="11" fillId="0" borderId="0" applyFont="0" applyFill="0" applyBorder="0" applyAlignment="0" applyProtection="0"/>
    <xf numFmtId="0" fontId="29" fillId="4" borderId="0" applyNumberFormat="0" applyBorder="0" applyAlignment="0" applyProtection="0"/>
  </cellStyleXfs>
  <cellXfs count="93">
    <xf numFmtId="0" fontId="0" fillId="0" borderId="0" xfId="0" applyNumberFormat="1" applyFont="1" applyFill="1" applyBorder="1" applyAlignment="1" applyProtection="1">
      <alignment vertical="top"/>
      <protection/>
    </xf>
    <xf numFmtId="186" fontId="2" fillId="0" borderId="10" xfId="0" applyNumberFormat="1" applyFont="1" applyFill="1" applyBorder="1" applyAlignment="1" applyProtection="1">
      <alignment vertical="top"/>
      <protection/>
    </xf>
    <xf numFmtId="180" fontId="3" fillId="0" borderId="1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vertical="top"/>
      <protection/>
    </xf>
    <xf numFmtId="0" fontId="3" fillId="0" borderId="11" xfId="0" applyNumberFormat="1" applyFont="1" applyFill="1" applyBorder="1" applyAlignment="1" applyProtection="1">
      <alignment horizontal="center" vertical="top" wrapText="1"/>
      <protection/>
    </xf>
    <xf numFmtId="0" fontId="3" fillId="0" borderId="11" xfId="0" applyNumberFormat="1" applyFont="1" applyFill="1" applyBorder="1" applyAlignment="1" applyProtection="1">
      <alignment horizontal="center" vertical="top"/>
      <protection/>
    </xf>
    <xf numFmtId="0" fontId="3" fillId="0" borderId="12"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center" vertical="top"/>
      <protection/>
    </xf>
    <xf numFmtId="0" fontId="3" fillId="0" borderId="13" xfId="0" applyNumberFormat="1" applyFont="1" applyFill="1" applyBorder="1" applyAlignment="1" applyProtection="1">
      <alignment horizontal="center" vertical="top"/>
      <protection/>
    </xf>
    <xf numFmtId="0" fontId="2" fillId="0" borderId="10" xfId="0" applyNumberFormat="1" applyFont="1" applyFill="1" applyBorder="1" applyAlignment="1" applyProtection="1">
      <alignment vertical="top"/>
      <protection/>
    </xf>
    <xf numFmtId="186" fontId="3" fillId="0" borderId="10" xfId="0" applyNumberFormat="1" applyFont="1" applyFill="1" applyBorder="1" applyAlignment="1" applyProtection="1">
      <alignment vertical="top"/>
      <protection/>
    </xf>
    <xf numFmtId="0" fontId="3" fillId="0" borderId="13" xfId="0" applyNumberFormat="1" applyFont="1" applyFill="1" applyBorder="1" applyAlignment="1" applyProtection="1">
      <alignment vertical="top" wrapText="1"/>
      <protection/>
    </xf>
    <xf numFmtId="0" fontId="4" fillId="0" borderId="12"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centerContinuous" vertical="top"/>
      <protection/>
    </xf>
    <xf numFmtId="186" fontId="3" fillId="0" borderId="1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Continuous" vertical="top"/>
      <protection/>
    </xf>
    <xf numFmtId="0" fontId="3" fillId="0" borderId="0" xfId="0" applyNumberFormat="1" applyFont="1" applyFill="1" applyBorder="1" applyAlignment="1" applyProtection="1">
      <alignment horizontal="centerContinuous" vertical="top" wrapText="1"/>
      <protection/>
    </xf>
    <xf numFmtId="0" fontId="2" fillId="0" borderId="12"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186" fontId="3"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wrapText="1"/>
      <protection/>
    </xf>
    <xf numFmtId="2" fontId="3" fillId="0" borderId="0" xfId="0" applyNumberFormat="1" applyFont="1" applyFill="1" applyBorder="1" applyAlignment="1" applyProtection="1">
      <alignment vertical="top"/>
      <protection/>
    </xf>
    <xf numFmtId="187" fontId="3" fillId="0" borderId="0" xfId="0" applyNumberFormat="1" applyFont="1" applyFill="1" applyBorder="1" applyAlignment="1" applyProtection="1">
      <alignment vertical="top"/>
      <protection/>
    </xf>
    <xf numFmtId="186" fontId="0" fillId="0" borderId="0" xfId="0" applyNumberFormat="1" applyFill="1" applyBorder="1" applyAlignment="1">
      <alignment/>
    </xf>
    <xf numFmtId="180" fontId="7" fillId="0" borderId="0" xfId="0" applyNumberFormat="1" applyFont="1" applyFill="1" applyBorder="1" applyAlignment="1" applyProtection="1">
      <alignment horizontal="center"/>
      <protection/>
    </xf>
    <xf numFmtId="0" fontId="5" fillId="0" borderId="13" xfId="0" applyNumberFormat="1" applyFont="1" applyFill="1" applyBorder="1" applyAlignment="1" applyProtection="1">
      <alignment vertical="top" wrapText="1"/>
      <protection/>
    </xf>
    <xf numFmtId="0" fontId="7" fillId="0" borderId="13" xfId="0" applyNumberFormat="1" applyFont="1" applyFill="1" applyBorder="1" applyAlignment="1" applyProtection="1">
      <alignment vertical="top" wrapText="1"/>
      <protection/>
    </xf>
    <xf numFmtId="0" fontId="10" fillId="0" borderId="10" xfId="0" applyFont="1" applyFill="1" applyBorder="1" applyAlignment="1" quotePrefix="1">
      <alignment horizontal="right"/>
    </xf>
    <xf numFmtId="0" fontId="5" fillId="0" borderId="10" xfId="0" applyNumberFormat="1" applyFont="1" applyFill="1" applyBorder="1" applyAlignment="1" applyProtection="1">
      <alignment vertical="top"/>
      <protection/>
    </xf>
    <xf numFmtId="0" fontId="7" fillId="0" borderId="10" xfId="0" applyNumberFormat="1" applyFont="1" applyFill="1" applyBorder="1" applyAlignment="1" applyProtection="1">
      <alignment vertical="top"/>
      <protection/>
    </xf>
    <xf numFmtId="0" fontId="7" fillId="0" borderId="10" xfId="0" applyFont="1" applyFill="1" applyBorder="1" applyAlignment="1">
      <alignment horizontal="justify" vertical="top" wrapText="1"/>
    </xf>
    <xf numFmtId="0" fontId="8"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protection/>
    </xf>
    <xf numFmtId="0" fontId="5" fillId="0" borderId="10" xfId="0" applyFont="1" applyFill="1" applyBorder="1" applyAlignment="1" quotePrefix="1">
      <alignment horizontal="center" vertical="center"/>
    </xf>
    <xf numFmtId="0" fontId="5" fillId="0" borderId="10" xfId="0" applyNumberFormat="1" applyFont="1" applyFill="1" applyBorder="1" applyAlignment="1" applyProtection="1">
      <alignment horizontal="center" vertical="center"/>
      <protection/>
    </xf>
    <xf numFmtId="0" fontId="7" fillId="0" borderId="10" xfId="0" applyFont="1" applyFill="1" applyBorder="1" applyAlignment="1" quotePrefix="1">
      <alignment horizontal="center" vertical="center"/>
    </xf>
    <xf numFmtId="0" fontId="10" fillId="0" borderId="10" xfId="0" applyFont="1" applyFill="1" applyBorder="1" applyAlignment="1" quotePrefix="1">
      <alignment horizontal="center" vertical="center"/>
    </xf>
    <xf numFmtId="186" fontId="3" fillId="0" borderId="14" xfId="0" applyNumberFormat="1" applyFont="1" applyFill="1" applyBorder="1" applyAlignment="1" applyProtection="1">
      <alignment vertical="top"/>
      <protection/>
    </xf>
    <xf numFmtId="0" fontId="12" fillId="0" borderId="10" xfId="0" applyFont="1" applyFill="1" applyBorder="1" applyAlignment="1" quotePrefix="1">
      <alignment horizontal="center"/>
    </xf>
    <xf numFmtId="0" fontId="0" fillId="0" borderId="10" xfId="0" applyFill="1" applyBorder="1" applyAlignment="1" quotePrefix="1">
      <alignment horizontal="center"/>
    </xf>
    <xf numFmtId="0" fontId="5" fillId="0" borderId="13" xfId="0" applyNumberFormat="1" applyFont="1" applyFill="1" applyBorder="1" applyAlignment="1" applyProtection="1">
      <alignment vertical="top"/>
      <protection/>
    </xf>
    <xf numFmtId="0" fontId="7" fillId="0" borderId="10" xfId="0" applyFont="1" applyFill="1" applyBorder="1" applyAlignment="1">
      <alignment horizontal="center" vertical="center"/>
    </xf>
    <xf numFmtId="0" fontId="6" fillId="0" borderId="10" xfId="0" applyNumberFormat="1" applyFont="1" applyFill="1" applyBorder="1" applyAlignment="1" applyProtection="1">
      <alignment horizontal="center" vertical="center"/>
      <protection/>
    </xf>
    <xf numFmtId="0" fontId="30" fillId="0" borderId="10" xfId="0" applyFont="1" applyFill="1" applyBorder="1" applyAlignment="1">
      <alignment horizontal="center" vertical="center"/>
    </xf>
    <xf numFmtId="0" fontId="9" fillId="0" borderId="10" xfId="0" applyFont="1" applyFill="1" applyBorder="1" applyAlignment="1">
      <alignment horizontal="center" vertical="center"/>
    </xf>
    <xf numFmtId="2" fontId="31" fillId="0" borderId="10" xfId="0" applyNumberFormat="1" applyFont="1" applyFill="1" applyBorder="1" applyAlignment="1" applyProtection="1">
      <alignment horizontal="center" vertical="center"/>
      <protection/>
    </xf>
    <xf numFmtId="0" fontId="32" fillId="0" borderId="10" xfId="0" applyFont="1" applyFill="1" applyBorder="1" applyAlignment="1">
      <alignment wrapText="1"/>
    </xf>
    <xf numFmtId="0" fontId="31" fillId="0" borderId="13" xfId="0" applyNumberFormat="1" applyFont="1" applyFill="1" applyBorder="1" applyAlignment="1" applyProtection="1">
      <alignment vertical="top"/>
      <protection/>
    </xf>
    <xf numFmtId="0" fontId="31" fillId="0" borderId="13" xfId="0" applyNumberFormat="1" applyFont="1" applyFill="1" applyBorder="1" applyAlignment="1" applyProtection="1">
      <alignment vertical="top" wrapText="1"/>
      <protection/>
    </xf>
    <xf numFmtId="0" fontId="32" fillId="0" borderId="13" xfId="0" applyNumberFormat="1" applyFont="1" applyFill="1" applyBorder="1" applyAlignment="1" applyProtection="1">
      <alignment vertical="top"/>
      <protection/>
    </xf>
    <xf numFmtId="0" fontId="32" fillId="0" borderId="10" xfId="0" applyFont="1" applyFill="1" applyBorder="1" applyAlignment="1">
      <alignment vertical="center" wrapText="1"/>
    </xf>
    <xf numFmtId="0" fontId="32" fillId="0" borderId="13" xfId="0" applyFont="1" applyFill="1" applyBorder="1" applyAlignment="1">
      <alignment vertical="center" wrapText="1"/>
    </xf>
    <xf numFmtId="0" fontId="32" fillId="0" borderId="13" xfId="0" applyNumberFormat="1" applyFont="1" applyFill="1" applyBorder="1" applyAlignment="1" applyProtection="1">
      <alignment vertical="top" wrapText="1"/>
      <protection/>
    </xf>
    <xf numFmtId="0" fontId="33" fillId="0" borderId="13" xfId="0" applyNumberFormat="1" applyFont="1" applyFill="1" applyBorder="1" applyAlignment="1" applyProtection="1">
      <alignment vertical="top" wrapText="1"/>
      <protection/>
    </xf>
    <xf numFmtId="0" fontId="32" fillId="0" borderId="13" xfId="0" applyNumberFormat="1" applyFont="1" applyFill="1" applyBorder="1" applyAlignment="1" applyProtection="1">
      <alignment horizontal="left" vertical="top" wrapText="1"/>
      <protection/>
    </xf>
    <xf numFmtId="0" fontId="33" fillId="0" borderId="13" xfId="0" applyNumberFormat="1" applyFont="1" applyFill="1" applyBorder="1" applyAlignment="1" applyProtection="1">
      <alignment vertical="top"/>
      <protection/>
    </xf>
    <xf numFmtId="0" fontId="34" fillId="0" borderId="10" xfId="0" applyFont="1" applyFill="1" applyBorder="1" applyAlignment="1">
      <alignment vertical="center" wrapText="1"/>
    </xf>
    <xf numFmtId="0" fontId="35" fillId="0" borderId="10" xfId="0" applyFont="1" applyFill="1" applyBorder="1" applyAlignment="1">
      <alignment vertical="center" wrapText="1"/>
    </xf>
    <xf numFmtId="0" fontId="32" fillId="0" borderId="10" xfId="0" applyFont="1" applyFill="1" applyBorder="1" applyAlignment="1">
      <alignment horizontal="justify" vertical="top" wrapText="1"/>
    </xf>
    <xf numFmtId="0" fontId="35" fillId="0" borderId="10" xfId="0" applyFont="1" applyFill="1" applyBorder="1" applyAlignment="1">
      <alignment vertical="top" wrapText="1" shrinkToFit="1"/>
    </xf>
    <xf numFmtId="0" fontId="32" fillId="0" borderId="10" xfId="0" applyFont="1" applyFill="1" applyBorder="1" applyAlignment="1">
      <alignment/>
    </xf>
    <xf numFmtId="2" fontId="31" fillId="0" borderId="10" xfId="0" applyNumberFormat="1" applyFont="1" applyFill="1" applyBorder="1" applyAlignment="1" applyProtection="1">
      <alignment horizontal="center"/>
      <protection/>
    </xf>
    <xf numFmtId="2" fontId="32" fillId="0" borderId="10" xfId="0" applyNumberFormat="1" applyFont="1" applyFill="1" applyBorder="1" applyAlignment="1" applyProtection="1">
      <alignment horizontal="center"/>
      <protection/>
    </xf>
    <xf numFmtId="2" fontId="33" fillId="0" borderId="10" xfId="0" applyNumberFormat="1" applyFont="1" applyFill="1" applyBorder="1" applyAlignment="1" applyProtection="1">
      <alignment horizontal="center"/>
      <protection/>
    </xf>
    <xf numFmtId="2" fontId="32" fillId="0" borderId="10" xfId="0" applyNumberFormat="1" applyFont="1" applyFill="1" applyBorder="1" applyAlignment="1">
      <alignment/>
    </xf>
    <xf numFmtId="2" fontId="32" fillId="0" borderId="10" xfId="52" applyNumberFormat="1" applyFont="1" applyFill="1" applyBorder="1">
      <alignment/>
      <protection/>
    </xf>
    <xf numFmtId="2" fontId="32" fillId="0" borderId="10" xfId="0" applyNumberFormat="1" applyFont="1" applyFill="1" applyBorder="1" applyAlignment="1" applyProtection="1">
      <alignment horizontal="center" vertical="justify"/>
      <protection/>
    </xf>
    <xf numFmtId="2" fontId="32" fillId="0" borderId="10" xfId="0" applyNumberFormat="1" applyFont="1" applyFill="1" applyBorder="1" applyAlignment="1">
      <alignment horizontal="center" vertical="justify"/>
    </xf>
    <xf numFmtId="2" fontId="32" fillId="0" borderId="0" xfId="0" applyNumberFormat="1" applyFont="1" applyFill="1" applyBorder="1" applyAlignment="1" applyProtection="1">
      <alignment horizontal="center"/>
      <protection/>
    </xf>
    <xf numFmtId="2" fontId="32" fillId="0" borderId="0" xfId="0" applyNumberFormat="1" applyFont="1" applyFill="1" applyBorder="1" applyAlignment="1" applyProtection="1">
      <alignment horizontal="center" vertical="top"/>
      <protection/>
    </xf>
    <xf numFmtId="2" fontId="31" fillId="0" borderId="10" xfId="0" applyNumberFormat="1" applyFont="1" applyFill="1" applyBorder="1" applyAlignment="1">
      <alignment horizontal="center"/>
    </xf>
    <xf numFmtId="2" fontId="32" fillId="0" borderId="10" xfId="0" applyNumberFormat="1" applyFont="1" applyFill="1" applyBorder="1" applyAlignment="1">
      <alignment horizontal="center"/>
    </xf>
    <xf numFmtId="2" fontId="32" fillId="0" borderId="10" xfId="0" applyNumberFormat="1" applyFont="1" applyFill="1" applyBorder="1" applyAlignment="1" applyProtection="1">
      <alignment horizontal="center" wrapText="1"/>
      <protection/>
    </xf>
    <xf numFmtId="2" fontId="32" fillId="0" borderId="10" xfId="0" applyNumberFormat="1" applyFont="1" applyFill="1" applyBorder="1" applyAlignment="1" applyProtection="1">
      <alignment horizontal="center" vertical="justify" wrapText="1"/>
      <protection/>
    </xf>
    <xf numFmtId="2" fontId="0" fillId="0" borderId="0" xfId="0" applyNumberFormat="1" applyFill="1" applyBorder="1" applyAlignment="1">
      <alignment/>
    </xf>
    <xf numFmtId="2" fontId="0" fillId="0" borderId="14" xfId="0" applyNumberFormat="1" applyFill="1" applyBorder="1" applyAlignment="1">
      <alignment/>
    </xf>
    <xf numFmtId="0" fontId="3" fillId="0" borderId="14" xfId="0" applyNumberFormat="1" applyFont="1" applyFill="1" applyBorder="1" applyAlignment="1" applyProtection="1">
      <alignment vertical="top"/>
      <protection/>
    </xf>
    <xf numFmtId="0" fontId="31" fillId="0" borderId="0"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top" wrapText="1"/>
      <protection/>
    </xf>
    <xf numFmtId="186" fontId="4"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top" wrapText="1"/>
      <protection/>
    </xf>
    <xf numFmtId="0" fontId="36"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vertical="top" wrapText="1"/>
      <protection/>
    </xf>
    <xf numFmtId="0" fontId="3" fillId="0" borderId="11" xfId="0" applyNumberFormat="1" applyFont="1" applyFill="1" applyBorder="1" applyAlignment="1" applyProtection="1">
      <alignment horizontal="center" vertical="top" wrapText="1"/>
      <protection/>
    </xf>
    <xf numFmtId="0" fontId="3" fillId="0" borderId="17" xfId="0" applyNumberFormat="1" applyFont="1" applyFill="1" applyBorder="1" applyAlignment="1" applyProtection="1">
      <alignment horizontal="center" vertical="top"/>
      <protection/>
    </xf>
    <xf numFmtId="0" fontId="0" fillId="0" borderId="18" xfId="0" applyNumberFormat="1" applyFont="1" applyFill="1" applyBorder="1" applyAlignment="1" applyProtection="1">
      <alignment vertical="top"/>
      <protection/>
    </xf>
    <xf numFmtId="0" fontId="0" fillId="0" borderId="13" xfId="0" applyNumberFormat="1" applyFont="1" applyFill="1" applyBorder="1" applyAlignment="1" applyProtection="1">
      <alignment vertical="top"/>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tmp6063"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191"/>
  <sheetViews>
    <sheetView tabSelected="1" view="pageBreakPreview" zoomScale="75" zoomScaleNormal="66" zoomScaleSheetLayoutView="75" zoomScalePageLayoutView="0" workbookViewId="0" topLeftCell="A1">
      <pane xSplit="2" ySplit="6" topLeftCell="C7" activePane="bottomRight" state="frozen"/>
      <selection pane="topLeft" activeCell="A1" sqref="A1"/>
      <selection pane="topRight" activeCell="C1" sqref="C1"/>
      <selection pane="bottomLeft" activeCell="A9" sqref="A9"/>
      <selection pane="bottomRight" activeCell="D193" sqref="D193"/>
    </sheetView>
  </sheetViews>
  <sheetFormatPr defaultColWidth="12.140625" defaultRowHeight="12.75"/>
  <cols>
    <col min="1" max="1" width="13.421875" style="3" customWidth="1"/>
    <col min="2" max="2" width="56.57421875" style="3" customWidth="1"/>
    <col min="3" max="3" width="21.421875" style="3" customWidth="1"/>
    <col min="4" max="4" width="20.140625" style="3" customWidth="1"/>
    <col min="5" max="5" width="16.28125" style="3" customWidth="1"/>
    <col min="6" max="6" width="21.00390625" style="3" customWidth="1"/>
    <col min="7" max="7" width="18.57421875" style="3" customWidth="1"/>
    <col min="8" max="8" width="10.7109375" style="3" customWidth="1"/>
    <col min="9" max="9" width="20.140625" style="3" customWidth="1"/>
    <col min="10" max="10" width="19.00390625" style="3" customWidth="1"/>
    <col min="11" max="11" width="10.28125" style="3" customWidth="1"/>
    <col min="12" max="16384" width="12.140625" style="3" customWidth="1"/>
  </cols>
  <sheetData>
    <row r="1" ht="33" customHeight="1"/>
    <row r="2" spans="1:11" ht="20.25" customHeight="1">
      <c r="A2" s="85" t="s">
        <v>152</v>
      </c>
      <c r="B2" s="86"/>
      <c r="C2" s="86"/>
      <c r="D2" s="86"/>
      <c r="E2" s="86"/>
      <c r="F2" s="86"/>
      <c r="G2" s="86"/>
      <c r="H2" s="86"/>
      <c r="I2" s="86"/>
      <c r="J2" s="86"/>
      <c r="K2" s="86"/>
    </row>
    <row r="3" spans="1:11" ht="45.75" customHeight="1">
      <c r="A3" s="82" t="s">
        <v>199</v>
      </c>
      <c r="B3" s="82"/>
      <c r="C3" s="82"/>
      <c r="D3" s="82"/>
      <c r="E3" s="82"/>
      <c r="F3" s="82"/>
      <c r="G3" s="82"/>
      <c r="H3" s="82"/>
      <c r="I3" s="82"/>
      <c r="J3" s="82"/>
      <c r="K3" s="82"/>
    </row>
    <row r="4" spans="1:11" ht="15" customHeight="1">
      <c r="A4" s="4"/>
      <c r="B4" s="4"/>
      <c r="C4" s="4"/>
      <c r="D4" s="4"/>
      <c r="E4" s="4"/>
      <c r="F4" s="4"/>
      <c r="G4" s="4"/>
      <c r="H4" s="4"/>
      <c r="I4" s="4"/>
      <c r="J4" s="83" t="s">
        <v>173</v>
      </c>
      <c r="K4" s="83"/>
    </row>
    <row r="5" spans="1:11" ht="24" customHeight="1">
      <c r="A5" s="87" t="s">
        <v>158</v>
      </c>
      <c r="B5" s="87" t="s">
        <v>0</v>
      </c>
      <c r="C5" s="90" t="s">
        <v>1</v>
      </c>
      <c r="D5" s="91"/>
      <c r="E5" s="92"/>
      <c r="F5" s="90" t="s">
        <v>2</v>
      </c>
      <c r="G5" s="91"/>
      <c r="H5" s="92"/>
      <c r="I5" s="16" t="s">
        <v>3</v>
      </c>
      <c r="J5" s="16"/>
      <c r="K5" s="16"/>
    </row>
    <row r="6" spans="1:12" ht="48" customHeight="1">
      <c r="A6" s="89"/>
      <c r="B6" s="88"/>
      <c r="C6" s="6" t="s">
        <v>46</v>
      </c>
      <c r="D6" s="7" t="s">
        <v>4</v>
      </c>
      <c r="E6" s="6" t="s">
        <v>5</v>
      </c>
      <c r="F6" s="6" t="s">
        <v>46</v>
      </c>
      <c r="G6" s="7" t="s">
        <v>4</v>
      </c>
      <c r="H6" s="6" t="s">
        <v>5</v>
      </c>
      <c r="I6" s="6" t="s">
        <v>46</v>
      </c>
      <c r="J6" s="7" t="s">
        <v>4</v>
      </c>
      <c r="K6" s="6" t="s">
        <v>157</v>
      </c>
      <c r="L6" s="8"/>
    </row>
    <row r="7" spans="1:12" ht="15.75">
      <c r="A7" s="9">
        <v>1</v>
      </c>
      <c r="B7" s="10">
        <v>2</v>
      </c>
      <c r="C7" s="9">
        <v>3</v>
      </c>
      <c r="D7" s="9">
        <v>4</v>
      </c>
      <c r="E7" s="9">
        <v>5</v>
      </c>
      <c r="F7" s="9">
        <v>6</v>
      </c>
      <c r="G7" s="9">
        <v>7</v>
      </c>
      <c r="H7" s="9">
        <v>8</v>
      </c>
      <c r="I7" s="9">
        <v>9</v>
      </c>
      <c r="J7" s="9">
        <v>10</v>
      </c>
      <c r="K7" s="9">
        <v>11</v>
      </c>
      <c r="L7" s="8"/>
    </row>
    <row r="8" spans="1:12" ht="18.75">
      <c r="A8" s="33"/>
      <c r="B8" s="45" t="s">
        <v>6</v>
      </c>
      <c r="C8" s="5"/>
      <c r="D8" s="5"/>
      <c r="E8" s="5"/>
      <c r="F8" s="5"/>
      <c r="G8" s="5"/>
      <c r="H8" s="5"/>
      <c r="I8" s="5"/>
      <c r="J8" s="5"/>
      <c r="K8" s="5"/>
      <c r="L8" s="8"/>
    </row>
    <row r="9" spans="1:12" ht="20.25">
      <c r="A9" s="39">
        <v>10000000</v>
      </c>
      <c r="B9" s="52" t="s">
        <v>7</v>
      </c>
      <c r="C9" s="66">
        <f>SUM(C10+C19+C21)</f>
        <v>84754667</v>
      </c>
      <c r="D9" s="66">
        <f>SUM(D10+D19)</f>
        <v>91438834.17</v>
      </c>
      <c r="E9" s="66">
        <f aca="true" t="shared" si="0" ref="E9:E48">SUM(D9/C9)*100</f>
        <v>107.88648862250854</v>
      </c>
      <c r="F9" s="66">
        <f>SUM(F10+F19+F21)</f>
        <v>0</v>
      </c>
      <c r="G9" s="66">
        <f>SUM(G10+G19+G21)</f>
        <v>0</v>
      </c>
      <c r="H9" s="66"/>
      <c r="I9" s="66">
        <f>SUM(C9)</f>
        <v>84754667</v>
      </c>
      <c r="J9" s="66">
        <f>SUM(D9)</f>
        <v>91438834.17</v>
      </c>
      <c r="K9" s="66">
        <f>SUM(J9/I9)*100</f>
        <v>107.88648862250854</v>
      </c>
      <c r="L9" s="8"/>
    </row>
    <row r="10" spans="1:12" ht="39" customHeight="1">
      <c r="A10" s="39">
        <v>11000000</v>
      </c>
      <c r="B10" s="53" t="s">
        <v>209</v>
      </c>
      <c r="C10" s="66">
        <f>SUM(C11+C17)</f>
        <v>84754667</v>
      </c>
      <c r="D10" s="66">
        <f>SUM(D11+D17)</f>
        <v>91427722.7</v>
      </c>
      <c r="E10" s="66">
        <f t="shared" si="0"/>
        <v>107.87337846540062</v>
      </c>
      <c r="F10" s="66"/>
      <c r="G10" s="66"/>
      <c r="H10" s="66"/>
      <c r="I10" s="66">
        <f aca="true" t="shared" si="1" ref="I10:I42">SUM(C10)</f>
        <v>84754667</v>
      </c>
      <c r="J10" s="66">
        <f aca="true" t="shared" si="2" ref="J10:J24">SUM(D10)</f>
        <v>91427722.7</v>
      </c>
      <c r="K10" s="66">
        <f aca="true" t="shared" si="3" ref="K10:K48">SUM(J10/I10)*100</f>
        <v>107.87337846540062</v>
      </c>
      <c r="L10" s="8"/>
    </row>
    <row r="11" spans="1:12" ht="20.25">
      <c r="A11" s="37">
        <v>11010000</v>
      </c>
      <c r="B11" s="54" t="s">
        <v>52</v>
      </c>
      <c r="C11" s="67">
        <f>SUM(C12:C16)</f>
        <v>84748761</v>
      </c>
      <c r="D11" s="67">
        <f>SUM(D12:D16)</f>
        <v>91419827.82000001</v>
      </c>
      <c r="E11" s="67">
        <f t="shared" si="0"/>
        <v>107.87158035266144</v>
      </c>
      <c r="F11" s="67"/>
      <c r="G11" s="67"/>
      <c r="H11" s="67"/>
      <c r="I11" s="67">
        <f t="shared" si="1"/>
        <v>84748761</v>
      </c>
      <c r="J11" s="67">
        <f t="shared" si="2"/>
        <v>91419827.82000001</v>
      </c>
      <c r="K11" s="67">
        <f t="shared" si="3"/>
        <v>107.87158035266144</v>
      </c>
      <c r="L11" s="8"/>
    </row>
    <row r="12" spans="1:12" ht="76.5" customHeight="1">
      <c r="A12" s="46">
        <v>11010100</v>
      </c>
      <c r="B12" s="55" t="s">
        <v>58</v>
      </c>
      <c r="C12" s="67">
        <v>61774483</v>
      </c>
      <c r="D12" s="67">
        <v>66413361.74</v>
      </c>
      <c r="E12" s="67">
        <f t="shared" si="0"/>
        <v>107.50937687329574</v>
      </c>
      <c r="F12" s="67"/>
      <c r="G12" s="67"/>
      <c r="H12" s="67"/>
      <c r="I12" s="67">
        <f t="shared" si="1"/>
        <v>61774483</v>
      </c>
      <c r="J12" s="67">
        <f t="shared" si="2"/>
        <v>66413361.74</v>
      </c>
      <c r="K12" s="67">
        <f t="shared" si="3"/>
        <v>107.50937687329574</v>
      </c>
      <c r="L12" s="8"/>
    </row>
    <row r="13" spans="1:12" ht="117" customHeight="1">
      <c r="A13" s="46">
        <v>11010200</v>
      </c>
      <c r="B13" s="55" t="s">
        <v>208</v>
      </c>
      <c r="C13" s="67">
        <v>4053573</v>
      </c>
      <c r="D13" s="67">
        <v>4364162.8</v>
      </c>
      <c r="E13" s="67">
        <f t="shared" si="0"/>
        <v>107.66212425433068</v>
      </c>
      <c r="F13" s="67"/>
      <c r="G13" s="67"/>
      <c r="H13" s="67"/>
      <c r="I13" s="67">
        <f t="shared" si="1"/>
        <v>4053573</v>
      </c>
      <c r="J13" s="67">
        <f t="shared" si="2"/>
        <v>4364162.8</v>
      </c>
      <c r="K13" s="67">
        <f t="shared" si="3"/>
        <v>107.66212425433068</v>
      </c>
      <c r="L13" s="8"/>
    </row>
    <row r="14" spans="1:12" ht="81" customHeight="1">
      <c r="A14" s="46">
        <v>11010400</v>
      </c>
      <c r="B14" s="55" t="s">
        <v>59</v>
      </c>
      <c r="C14" s="67">
        <v>16769093</v>
      </c>
      <c r="D14" s="67">
        <v>18639414.2</v>
      </c>
      <c r="E14" s="67">
        <f t="shared" si="0"/>
        <v>111.15338319132704</v>
      </c>
      <c r="F14" s="67"/>
      <c r="G14" s="67"/>
      <c r="H14" s="67"/>
      <c r="I14" s="67">
        <f t="shared" si="1"/>
        <v>16769093</v>
      </c>
      <c r="J14" s="67">
        <f t="shared" si="2"/>
        <v>18639414.2</v>
      </c>
      <c r="K14" s="67">
        <f t="shared" si="3"/>
        <v>111.15338319132704</v>
      </c>
      <c r="L14" s="8"/>
    </row>
    <row r="15" spans="1:12" ht="64.5" customHeight="1">
      <c r="A15" s="46">
        <v>11010500</v>
      </c>
      <c r="B15" s="55" t="s">
        <v>60</v>
      </c>
      <c r="C15" s="67">
        <v>2151612</v>
      </c>
      <c r="D15" s="67">
        <v>2002889.08</v>
      </c>
      <c r="E15" s="67">
        <f t="shared" si="0"/>
        <v>93.08783739819262</v>
      </c>
      <c r="F15" s="67"/>
      <c r="G15" s="67"/>
      <c r="H15" s="67"/>
      <c r="I15" s="67">
        <f t="shared" si="1"/>
        <v>2151612</v>
      </c>
      <c r="J15" s="67">
        <f t="shared" si="2"/>
        <v>2002889.08</v>
      </c>
      <c r="K15" s="67">
        <f t="shared" si="3"/>
        <v>93.08783739819262</v>
      </c>
      <c r="L15" s="8"/>
    </row>
    <row r="16" spans="1:12" ht="116.25" customHeight="1" hidden="1">
      <c r="A16" s="46">
        <v>11010900</v>
      </c>
      <c r="B16" s="56" t="s">
        <v>71</v>
      </c>
      <c r="C16" s="67"/>
      <c r="D16" s="67"/>
      <c r="E16" s="67" t="e">
        <f t="shared" si="0"/>
        <v>#DIV/0!</v>
      </c>
      <c r="F16" s="67"/>
      <c r="G16" s="67"/>
      <c r="H16" s="67"/>
      <c r="I16" s="67">
        <f t="shared" si="1"/>
        <v>0</v>
      </c>
      <c r="J16" s="67">
        <f t="shared" si="2"/>
        <v>0</v>
      </c>
      <c r="K16" s="67" t="e">
        <f t="shared" si="3"/>
        <v>#DIV/0!</v>
      </c>
      <c r="L16" s="8"/>
    </row>
    <row r="17" spans="1:12" ht="20.25">
      <c r="A17" s="39">
        <v>11020000</v>
      </c>
      <c r="B17" s="53" t="s">
        <v>8</v>
      </c>
      <c r="C17" s="66">
        <f>SUM(C18)</f>
        <v>5906</v>
      </c>
      <c r="D17" s="66">
        <f>SUM(D18)</f>
        <v>7894.88</v>
      </c>
      <c r="E17" s="66">
        <f t="shared" si="0"/>
        <v>133.67558415171013</v>
      </c>
      <c r="F17" s="66"/>
      <c r="G17" s="66"/>
      <c r="H17" s="66"/>
      <c r="I17" s="66">
        <f t="shared" si="1"/>
        <v>5906</v>
      </c>
      <c r="J17" s="66">
        <f t="shared" si="2"/>
        <v>7894.88</v>
      </c>
      <c r="K17" s="66">
        <f t="shared" si="3"/>
        <v>133.67558415171013</v>
      </c>
      <c r="L17" s="8"/>
    </row>
    <row r="18" spans="1:12" ht="39" customHeight="1">
      <c r="A18" s="37">
        <v>11020200</v>
      </c>
      <c r="B18" s="57" t="s">
        <v>56</v>
      </c>
      <c r="C18" s="67">
        <v>5906</v>
      </c>
      <c r="D18" s="67">
        <v>7894.88</v>
      </c>
      <c r="E18" s="66">
        <f t="shared" si="0"/>
        <v>133.67558415171013</v>
      </c>
      <c r="F18" s="73"/>
      <c r="G18" s="67"/>
      <c r="H18" s="67"/>
      <c r="I18" s="67">
        <f t="shared" si="1"/>
        <v>5906</v>
      </c>
      <c r="J18" s="67">
        <f t="shared" si="2"/>
        <v>7894.88</v>
      </c>
      <c r="K18" s="67">
        <f t="shared" si="3"/>
        <v>133.67558415171013</v>
      </c>
      <c r="L18" s="8"/>
    </row>
    <row r="19" spans="1:12" ht="39" customHeight="1">
      <c r="A19" s="39">
        <v>13000000</v>
      </c>
      <c r="B19" s="53" t="s">
        <v>140</v>
      </c>
      <c r="C19" s="68"/>
      <c r="D19" s="66">
        <f>SUM(D20)</f>
        <v>11111.47</v>
      </c>
      <c r="E19" s="66"/>
      <c r="F19" s="66"/>
      <c r="G19" s="66"/>
      <c r="H19" s="66"/>
      <c r="I19" s="66"/>
      <c r="J19" s="66">
        <f t="shared" si="2"/>
        <v>11111.47</v>
      </c>
      <c r="K19" s="66"/>
      <c r="L19" s="8"/>
    </row>
    <row r="20" spans="1:12" ht="39" customHeight="1">
      <c r="A20" s="37">
        <v>13010000</v>
      </c>
      <c r="B20" s="57" t="s">
        <v>205</v>
      </c>
      <c r="C20" s="67"/>
      <c r="D20" s="67">
        <f>SUM(D21)</f>
        <v>11111.47</v>
      </c>
      <c r="E20" s="66"/>
      <c r="F20" s="67"/>
      <c r="G20" s="67"/>
      <c r="H20" s="67"/>
      <c r="I20" s="67"/>
      <c r="J20" s="67">
        <f t="shared" si="2"/>
        <v>11111.47</v>
      </c>
      <c r="K20" s="67"/>
      <c r="L20" s="8"/>
    </row>
    <row r="21" spans="1:12" ht="82.5" customHeight="1">
      <c r="A21" s="37">
        <v>13010100</v>
      </c>
      <c r="B21" s="57" t="s">
        <v>206</v>
      </c>
      <c r="C21" s="68"/>
      <c r="D21" s="67">
        <v>11111.47</v>
      </c>
      <c r="E21" s="66"/>
      <c r="F21" s="67"/>
      <c r="G21" s="67"/>
      <c r="H21" s="67"/>
      <c r="I21" s="67"/>
      <c r="J21" s="67">
        <f t="shared" si="2"/>
        <v>11111.47</v>
      </c>
      <c r="K21" s="67"/>
      <c r="L21" s="8"/>
    </row>
    <row r="22" spans="1:12" ht="15.75" customHeight="1" hidden="1">
      <c r="A22" s="47">
        <v>18011100</v>
      </c>
      <c r="B22" s="58" t="s">
        <v>72</v>
      </c>
      <c r="C22" s="67">
        <f>SUM(C23:C24)</f>
        <v>0</v>
      </c>
      <c r="D22" s="67">
        <f>SUM(D23:D24)</f>
        <v>0</v>
      </c>
      <c r="E22" s="67" t="e">
        <f t="shared" si="0"/>
        <v>#DIV/0!</v>
      </c>
      <c r="F22" s="67"/>
      <c r="G22" s="67"/>
      <c r="H22" s="67" t="e">
        <f>SUM(G22/F22)*100</f>
        <v>#DIV/0!</v>
      </c>
      <c r="I22" s="67">
        <f t="shared" si="1"/>
        <v>0</v>
      </c>
      <c r="J22" s="67">
        <f t="shared" si="2"/>
        <v>0</v>
      </c>
      <c r="K22" s="67" t="e">
        <f t="shared" si="3"/>
        <v>#DIV/0!</v>
      </c>
      <c r="L22" s="8"/>
    </row>
    <row r="23" spans="1:12" ht="25.5" customHeight="1" hidden="1">
      <c r="A23" s="37">
        <v>14060000</v>
      </c>
      <c r="B23" s="57" t="s">
        <v>48</v>
      </c>
      <c r="C23" s="67"/>
      <c r="D23" s="67"/>
      <c r="E23" s="67" t="e">
        <f t="shared" si="0"/>
        <v>#DIV/0!</v>
      </c>
      <c r="F23" s="67"/>
      <c r="G23" s="67"/>
      <c r="H23" s="67" t="e">
        <f>SUM(G23/F23)*100</f>
        <v>#DIV/0!</v>
      </c>
      <c r="I23" s="67">
        <f t="shared" si="1"/>
        <v>0</v>
      </c>
      <c r="J23" s="67">
        <f t="shared" si="2"/>
        <v>0</v>
      </c>
      <c r="K23" s="67" t="e">
        <f t="shared" si="3"/>
        <v>#DIV/0!</v>
      </c>
      <c r="L23" s="8"/>
    </row>
    <row r="24" spans="1:12" ht="40.5" hidden="1">
      <c r="A24" s="37">
        <v>14060300</v>
      </c>
      <c r="B24" s="57" t="s">
        <v>9</v>
      </c>
      <c r="C24" s="67"/>
      <c r="D24" s="67"/>
      <c r="E24" s="67" t="e">
        <f t="shared" si="0"/>
        <v>#DIV/0!</v>
      </c>
      <c r="F24" s="67"/>
      <c r="G24" s="67"/>
      <c r="H24" s="67" t="e">
        <f>SUM(G24/F24)*100</f>
        <v>#DIV/0!</v>
      </c>
      <c r="I24" s="67">
        <f t="shared" si="1"/>
        <v>0</v>
      </c>
      <c r="J24" s="67">
        <f t="shared" si="2"/>
        <v>0</v>
      </c>
      <c r="K24" s="67" t="e">
        <f t="shared" si="3"/>
        <v>#DIV/0!</v>
      </c>
      <c r="L24" s="8"/>
    </row>
    <row r="25" spans="1:12" ht="40.5" hidden="1">
      <c r="A25" s="37">
        <v>14060900</v>
      </c>
      <c r="B25" s="57" t="s">
        <v>49</v>
      </c>
      <c r="C25" s="66" t="e">
        <f>SUM(C26+#REF!+C39)</f>
        <v>#REF!</v>
      </c>
      <c r="D25" s="66" t="e">
        <f>SUM(D26+#REF!+D39)</f>
        <v>#REF!</v>
      </c>
      <c r="E25" s="66" t="e">
        <f t="shared" si="0"/>
        <v>#REF!</v>
      </c>
      <c r="F25" s="66" t="e">
        <f>SUM(F26+#REF!+#REF!)</f>
        <v>#REF!</v>
      </c>
      <c r="G25" s="66" t="e">
        <f>SUM(G26+#REF!+#REF!)</f>
        <v>#REF!</v>
      </c>
      <c r="H25" s="67" t="e">
        <f>SUM(G25/F25)*100</f>
        <v>#REF!</v>
      </c>
      <c r="I25" s="66" t="e">
        <f>SUM(C25+F25)</f>
        <v>#REF!</v>
      </c>
      <c r="J25" s="66" t="e">
        <f>SUM(D25+G25)</f>
        <v>#REF!</v>
      </c>
      <c r="K25" s="67" t="e">
        <f t="shared" si="3"/>
        <v>#REF!</v>
      </c>
      <c r="L25" s="8"/>
    </row>
    <row r="26" spans="1:12" s="15" customFormat="1" ht="22.5" customHeight="1">
      <c r="A26" s="39">
        <v>20000000</v>
      </c>
      <c r="B26" s="52" t="s">
        <v>10</v>
      </c>
      <c r="C26" s="66">
        <f>SUM(C27+C30+C32+C40)</f>
        <v>723322</v>
      </c>
      <c r="D26" s="66">
        <f>SUM(D27+D32+D40)</f>
        <v>821221.6099999999</v>
      </c>
      <c r="E26" s="66">
        <f t="shared" si="0"/>
        <v>113.53472035967383</v>
      </c>
      <c r="F26" s="66">
        <f>SUM(F43)</f>
        <v>7001750.62</v>
      </c>
      <c r="G26" s="66">
        <f>SUM(G43)</f>
        <v>6871045</v>
      </c>
      <c r="H26" s="66">
        <f>SUM(G26/F26)*100</f>
        <v>98.13324371155623</v>
      </c>
      <c r="I26" s="66">
        <f>SUM(C26+F26)</f>
        <v>7725072.62</v>
      </c>
      <c r="J26" s="66">
        <f>SUM(D26+G26)</f>
        <v>7692266.609999999</v>
      </c>
      <c r="K26" s="66">
        <f t="shared" si="3"/>
        <v>99.57533072355764</v>
      </c>
      <c r="L26" s="14"/>
    </row>
    <row r="27" spans="1:12" ht="37.5" customHeight="1">
      <c r="A27" s="37">
        <v>21000000</v>
      </c>
      <c r="B27" s="57" t="s">
        <v>40</v>
      </c>
      <c r="C27" s="67">
        <f>SUM(C29+C30)</f>
        <v>3278</v>
      </c>
      <c r="D27" s="67">
        <f>SUM(D29+D30)</f>
        <v>16584</v>
      </c>
      <c r="E27" s="67">
        <f t="shared" si="0"/>
        <v>505.9182428309945</v>
      </c>
      <c r="F27" s="67"/>
      <c r="G27" s="67"/>
      <c r="H27" s="68"/>
      <c r="I27" s="67">
        <f t="shared" si="1"/>
        <v>3278</v>
      </c>
      <c r="J27" s="67">
        <f>SUM(D27)</f>
        <v>16584</v>
      </c>
      <c r="K27" s="67">
        <f t="shared" si="3"/>
        <v>505.9182428309945</v>
      </c>
      <c r="L27" s="8"/>
    </row>
    <row r="28" spans="1:12" ht="84" customHeight="1">
      <c r="A28" s="37">
        <v>21010000</v>
      </c>
      <c r="B28" s="59" t="s">
        <v>153</v>
      </c>
      <c r="C28" s="67">
        <f>SUM(C29)</f>
        <v>3278</v>
      </c>
      <c r="D28" s="67">
        <f>SUM(D29)</f>
        <v>16584</v>
      </c>
      <c r="E28" s="67">
        <f t="shared" si="0"/>
        <v>505.9182428309945</v>
      </c>
      <c r="F28" s="67"/>
      <c r="G28" s="67"/>
      <c r="H28" s="68"/>
      <c r="I28" s="67">
        <f t="shared" si="1"/>
        <v>3278</v>
      </c>
      <c r="J28" s="67">
        <f>SUM(D28)</f>
        <v>16584</v>
      </c>
      <c r="K28" s="67">
        <f t="shared" si="3"/>
        <v>505.9182428309945</v>
      </c>
      <c r="L28" s="8"/>
    </row>
    <row r="29" spans="1:12" ht="80.25" customHeight="1">
      <c r="A29" s="37">
        <v>21010300</v>
      </c>
      <c r="B29" s="57" t="s">
        <v>154</v>
      </c>
      <c r="C29" s="67">
        <v>3278</v>
      </c>
      <c r="D29" s="67">
        <v>16584</v>
      </c>
      <c r="E29" s="67">
        <f t="shared" si="0"/>
        <v>505.9182428309945</v>
      </c>
      <c r="F29" s="67"/>
      <c r="G29" s="67"/>
      <c r="H29" s="68"/>
      <c r="I29" s="67">
        <f t="shared" si="1"/>
        <v>3278</v>
      </c>
      <c r="J29" s="67">
        <f>SUM(D29)</f>
        <v>16584</v>
      </c>
      <c r="K29" s="67">
        <f t="shared" si="3"/>
        <v>505.9182428309945</v>
      </c>
      <c r="L29" s="28"/>
    </row>
    <row r="30" spans="1:12" ht="21" customHeight="1" hidden="1">
      <c r="A30" s="37">
        <v>21080000</v>
      </c>
      <c r="B30" s="57" t="s">
        <v>150</v>
      </c>
      <c r="C30" s="67"/>
      <c r="D30" s="67">
        <f>SUM(D31)</f>
        <v>0</v>
      </c>
      <c r="E30" s="67"/>
      <c r="F30" s="67"/>
      <c r="G30" s="67"/>
      <c r="H30" s="68"/>
      <c r="I30" s="67">
        <f t="shared" si="1"/>
        <v>0</v>
      </c>
      <c r="J30" s="67">
        <f>SUM(D30)</f>
        <v>0</v>
      </c>
      <c r="K30" s="74"/>
      <c r="L30" s="8"/>
    </row>
    <row r="31" spans="1:12" ht="33.75" customHeight="1" hidden="1">
      <c r="A31" s="37">
        <v>21081100</v>
      </c>
      <c r="B31" s="57" t="s">
        <v>11</v>
      </c>
      <c r="C31" s="67"/>
      <c r="D31" s="67"/>
      <c r="E31" s="67"/>
      <c r="F31" s="67"/>
      <c r="G31" s="67"/>
      <c r="H31" s="68"/>
      <c r="I31" s="67">
        <f t="shared" si="1"/>
        <v>0</v>
      </c>
      <c r="J31" s="67">
        <f>SUM(D31+G31)</f>
        <v>0</v>
      </c>
      <c r="K31" s="67"/>
      <c r="L31" s="8"/>
    </row>
    <row r="32" spans="1:12" ht="38.25" customHeight="1">
      <c r="A32" s="37">
        <v>22000000</v>
      </c>
      <c r="B32" s="57" t="s">
        <v>65</v>
      </c>
      <c r="C32" s="67">
        <f>SUM(C33+C38)</f>
        <v>509296</v>
      </c>
      <c r="D32" s="67">
        <f>SUM(D33+D38)</f>
        <v>592986.9099999999</v>
      </c>
      <c r="E32" s="67">
        <f t="shared" si="0"/>
        <v>116.43266587603279</v>
      </c>
      <c r="F32" s="68"/>
      <c r="G32" s="68"/>
      <c r="H32" s="68"/>
      <c r="I32" s="67">
        <f aca="true" t="shared" si="4" ref="I32:J40">SUM(C32+F32)</f>
        <v>509296</v>
      </c>
      <c r="J32" s="67">
        <f t="shared" si="4"/>
        <v>592986.9099999999</v>
      </c>
      <c r="K32" s="67">
        <f t="shared" si="3"/>
        <v>116.43266587603279</v>
      </c>
      <c r="L32" s="8"/>
    </row>
    <row r="33" spans="1:12" ht="21.75" customHeight="1">
      <c r="A33" s="37">
        <v>22010000</v>
      </c>
      <c r="B33" s="57" t="s">
        <v>57</v>
      </c>
      <c r="C33" s="67">
        <f>SUM(C34:C37)</f>
        <v>467396</v>
      </c>
      <c r="D33" s="67">
        <f>SUM(D34:D37)</f>
        <v>525685.71</v>
      </c>
      <c r="E33" s="67">
        <f t="shared" si="0"/>
        <v>112.47116149902865</v>
      </c>
      <c r="F33" s="68"/>
      <c r="G33" s="68"/>
      <c r="H33" s="68"/>
      <c r="I33" s="67">
        <f t="shared" si="4"/>
        <v>467396</v>
      </c>
      <c r="J33" s="67">
        <f t="shared" si="4"/>
        <v>525685.71</v>
      </c>
      <c r="K33" s="67">
        <f t="shared" si="3"/>
        <v>112.47116149902865</v>
      </c>
      <c r="L33" s="8"/>
    </row>
    <row r="34" spans="1:12" ht="82.5" customHeight="1">
      <c r="A34" s="37">
        <v>22010300</v>
      </c>
      <c r="B34" s="57" t="s">
        <v>80</v>
      </c>
      <c r="C34" s="67">
        <v>54104</v>
      </c>
      <c r="D34" s="67">
        <v>50076</v>
      </c>
      <c r="E34" s="67">
        <f t="shared" si="0"/>
        <v>92.55507910690523</v>
      </c>
      <c r="F34" s="68"/>
      <c r="G34" s="68"/>
      <c r="H34" s="68"/>
      <c r="I34" s="67">
        <f t="shared" si="4"/>
        <v>54104</v>
      </c>
      <c r="J34" s="67">
        <f t="shared" si="4"/>
        <v>50076</v>
      </c>
      <c r="K34" s="67">
        <f t="shared" si="3"/>
        <v>92.55507910690523</v>
      </c>
      <c r="L34" s="8"/>
    </row>
    <row r="35" spans="1:12" ht="39" customHeight="1">
      <c r="A35" s="37">
        <v>22012500</v>
      </c>
      <c r="B35" s="57" t="s">
        <v>170</v>
      </c>
      <c r="C35" s="67">
        <v>27919</v>
      </c>
      <c r="D35" s="67">
        <v>93489.79</v>
      </c>
      <c r="E35" s="67">
        <f t="shared" si="0"/>
        <v>334.86081163365446</v>
      </c>
      <c r="F35" s="68"/>
      <c r="G35" s="68"/>
      <c r="H35" s="68"/>
      <c r="I35" s="67">
        <f t="shared" si="4"/>
        <v>27919</v>
      </c>
      <c r="J35" s="67">
        <f t="shared" si="4"/>
        <v>93489.79</v>
      </c>
      <c r="K35" s="67">
        <f t="shared" si="3"/>
        <v>334.86081163365446</v>
      </c>
      <c r="L35" s="8"/>
    </row>
    <row r="36" spans="1:12" ht="62.25" customHeight="1">
      <c r="A36" s="37">
        <v>22012600</v>
      </c>
      <c r="B36" s="57" t="s">
        <v>79</v>
      </c>
      <c r="C36" s="67">
        <v>385373</v>
      </c>
      <c r="D36" s="67">
        <v>382119.92</v>
      </c>
      <c r="E36" s="67">
        <f t="shared" si="0"/>
        <v>99.15586198306575</v>
      </c>
      <c r="F36" s="68"/>
      <c r="G36" s="68"/>
      <c r="H36" s="68"/>
      <c r="I36" s="67">
        <f t="shared" si="4"/>
        <v>385373</v>
      </c>
      <c r="J36" s="67">
        <f t="shared" si="4"/>
        <v>382119.92</v>
      </c>
      <c r="K36" s="67">
        <f t="shared" si="3"/>
        <v>99.15586198306575</v>
      </c>
      <c r="L36" s="8"/>
    </row>
    <row r="37" spans="1:12" ht="153.75" customHeight="1" hidden="1">
      <c r="A37" s="37">
        <v>22012900</v>
      </c>
      <c r="B37" s="57" t="s">
        <v>156</v>
      </c>
      <c r="C37" s="67"/>
      <c r="D37" s="67"/>
      <c r="E37" s="67" t="e">
        <f t="shared" si="0"/>
        <v>#DIV/0!</v>
      </c>
      <c r="F37" s="68"/>
      <c r="G37" s="68"/>
      <c r="H37" s="68"/>
      <c r="I37" s="67">
        <f t="shared" si="1"/>
        <v>0</v>
      </c>
      <c r="J37" s="67">
        <f t="shared" si="4"/>
        <v>0</v>
      </c>
      <c r="K37" s="67" t="e">
        <f t="shared" si="3"/>
        <v>#DIV/0!</v>
      </c>
      <c r="L37" s="8"/>
    </row>
    <row r="38" spans="1:12" s="15" customFormat="1" ht="81" customHeight="1">
      <c r="A38" s="39">
        <v>22080000</v>
      </c>
      <c r="B38" s="53" t="s">
        <v>53</v>
      </c>
      <c r="C38" s="66">
        <f>SUM(C39)</f>
        <v>41900</v>
      </c>
      <c r="D38" s="66">
        <f>SUM(D39)</f>
        <v>67301.2</v>
      </c>
      <c r="E38" s="66">
        <f t="shared" si="0"/>
        <v>160.6233890214797</v>
      </c>
      <c r="F38" s="66"/>
      <c r="G38" s="66"/>
      <c r="H38" s="68"/>
      <c r="I38" s="66">
        <f t="shared" si="1"/>
        <v>41900</v>
      </c>
      <c r="J38" s="66">
        <f t="shared" si="4"/>
        <v>67301.2</v>
      </c>
      <c r="K38" s="66">
        <f t="shared" si="3"/>
        <v>160.6233890214797</v>
      </c>
      <c r="L38" s="14"/>
    </row>
    <row r="39" spans="1:12" ht="81" customHeight="1">
      <c r="A39" s="37">
        <v>22080400</v>
      </c>
      <c r="B39" s="57" t="s">
        <v>166</v>
      </c>
      <c r="C39" s="67">
        <v>41900</v>
      </c>
      <c r="D39" s="67">
        <v>67301.2</v>
      </c>
      <c r="E39" s="67">
        <f t="shared" si="0"/>
        <v>160.6233890214797</v>
      </c>
      <c r="F39" s="68"/>
      <c r="G39" s="68"/>
      <c r="H39" s="68"/>
      <c r="I39" s="67">
        <f t="shared" si="1"/>
        <v>41900</v>
      </c>
      <c r="J39" s="67">
        <f t="shared" si="4"/>
        <v>67301.2</v>
      </c>
      <c r="K39" s="67">
        <f t="shared" si="3"/>
        <v>160.6233890214797</v>
      </c>
      <c r="L39" s="8"/>
    </row>
    <row r="40" spans="1:12" s="15" customFormat="1" ht="26.25" customHeight="1">
      <c r="A40" s="39">
        <v>24000000</v>
      </c>
      <c r="B40" s="52" t="s">
        <v>41</v>
      </c>
      <c r="C40" s="67">
        <f>SUM(C41)</f>
        <v>210748</v>
      </c>
      <c r="D40" s="67">
        <f>SUM(D41)</f>
        <v>211650.7</v>
      </c>
      <c r="E40" s="67">
        <f t="shared" si="0"/>
        <v>100.42833146696528</v>
      </c>
      <c r="F40" s="68"/>
      <c r="G40" s="68"/>
      <c r="H40" s="68"/>
      <c r="I40" s="67">
        <f t="shared" si="1"/>
        <v>210748</v>
      </c>
      <c r="J40" s="67">
        <f t="shared" si="4"/>
        <v>211650.7</v>
      </c>
      <c r="K40" s="67">
        <f t="shared" si="3"/>
        <v>100.42833146696528</v>
      </c>
      <c r="L40" s="14"/>
    </row>
    <row r="41" spans="1:12" ht="24.75" customHeight="1">
      <c r="A41" s="39">
        <v>24060000</v>
      </c>
      <c r="B41" s="52" t="s">
        <v>12</v>
      </c>
      <c r="C41" s="67">
        <f>SUM(C42)</f>
        <v>210748</v>
      </c>
      <c r="D41" s="67">
        <f>SUM(D42)</f>
        <v>211650.7</v>
      </c>
      <c r="E41" s="67">
        <f t="shared" si="0"/>
        <v>100.42833146696528</v>
      </c>
      <c r="F41" s="67"/>
      <c r="G41" s="67"/>
      <c r="H41" s="68"/>
      <c r="I41" s="67">
        <f t="shared" si="1"/>
        <v>210748</v>
      </c>
      <c r="J41" s="67">
        <f>SUM(D41)</f>
        <v>211650.7</v>
      </c>
      <c r="K41" s="67">
        <f t="shared" si="3"/>
        <v>100.42833146696528</v>
      </c>
      <c r="L41" s="8"/>
    </row>
    <row r="42" spans="1:12" ht="24" customHeight="1">
      <c r="A42" s="37">
        <v>24060300</v>
      </c>
      <c r="B42" s="54" t="s">
        <v>12</v>
      </c>
      <c r="C42" s="67">
        <v>210748</v>
      </c>
      <c r="D42" s="67">
        <v>211650.7</v>
      </c>
      <c r="E42" s="67">
        <f t="shared" si="0"/>
        <v>100.42833146696528</v>
      </c>
      <c r="F42" s="67"/>
      <c r="G42" s="67"/>
      <c r="H42" s="68"/>
      <c r="I42" s="67">
        <f t="shared" si="1"/>
        <v>210748</v>
      </c>
      <c r="J42" s="67">
        <f>SUM(D42)</f>
        <v>211650.7</v>
      </c>
      <c r="K42" s="67">
        <f t="shared" si="3"/>
        <v>100.42833146696528</v>
      </c>
      <c r="L42" s="8"/>
    </row>
    <row r="43" spans="1:12" s="15" customFormat="1" ht="40.5" customHeight="1">
      <c r="A43" s="39">
        <v>25000000</v>
      </c>
      <c r="B43" s="53" t="s">
        <v>33</v>
      </c>
      <c r="C43" s="66"/>
      <c r="D43" s="66"/>
      <c r="E43" s="66"/>
      <c r="F43" s="66">
        <v>7001750.62</v>
      </c>
      <c r="G43" s="66">
        <v>6871045</v>
      </c>
      <c r="H43" s="66">
        <f aca="true" t="shared" si="5" ref="H43:H48">SUM(G43/F43)*100</f>
        <v>98.13324371155623</v>
      </c>
      <c r="I43" s="66">
        <f>SUM(C43+F43)</f>
        <v>7001750.62</v>
      </c>
      <c r="J43" s="66">
        <f>SUM(D43+G43)</f>
        <v>6871045</v>
      </c>
      <c r="K43" s="66">
        <f t="shared" si="3"/>
        <v>98.13324371155623</v>
      </c>
      <c r="L43" s="14"/>
    </row>
    <row r="44" spans="1:12" ht="33.75" customHeight="1" hidden="1">
      <c r="A44" s="39">
        <v>30000000</v>
      </c>
      <c r="B44" s="53" t="s">
        <v>42</v>
      </c>
      <c r="C44" s="67">
        <f>SUM(C45)</f>
        <v>0</v>
      </c>
      <c r="D44" s="67">
        <f>SUM(D45)</f>
        <v>0</v>
      </c>
      <c r="E44" s="67"/>
      <c r="F44" s="67">
        <f>SUM(F46)</f>
        <v>0</v>
      </c>
      <c r="G44" s="67">
        <f>SUM(G46)</f>
        <v>0</v>
      </c>
      <c r="H44" s="68" t="e">
        <f t="shared" si="5"/>
        <v>#DIV/0!</v>
      </c>
      <c r="I44" s="67">
        <f aca="true" t="shared" si="6" ref="I44:J46">SUM(C44)</f>
        <v>0</v>
      </c>
      <c r="J44" s="67">
        <f t="shared" si="6"/>
        <v>0</v>
      </c>
      <c r="K44" s="68" t="e">
        <f t="shared" si="3"/>
        <v>#DIV/0!</v>
      </c>
      <c r="L44" s="8"/>
    </row>
    <row r="45" spans="1:12" ht="41.25" customHeight="1" hidden="1">
      <c r="A45" s="39">
        <v>31000000</v>
      </c>
      <c r="B45" s="53" t="s">
        <v>54</v>
      </c>
      <c r="C45" s="67"/>
      <c r="D45" s="67"/>
      <c r="E45" s="67"/>
      <c r="F45" s="67"/>
      <c r="G45" s="67"/>
      <c r="H45" s="68" t="e">
        <f t="shared" si="5"/>
        <v>#DIV/0!</v>
      </c>
      <c r="I45" s="67">
        <f t="shared" si="6"/>
        <v>0</v>
      </c>
      <c r="J45" s="67">
        <f t="shared" si="6"/>
        <v>0</v>
      </c>
      <c r="K45" s="68" t="e">
        <f t="shared" si="3"/>
        <v>#DIV/0!</v>
      </c>
      <c r="L45" s="8"/>
    </row>
    <row r="46" spans="1:12" ht="66.75" customHeight="1" hidden="1">
      <c r="A46" s="37">
        <v>31010200</v>
      </c>
      <c r="B46" s="57" t="s">
        <v>50</v>
      </c>
      <c r="C46" s="67"/>
      <c r="D46" s="67"/>
      <c r="E46" s="67"/>
      <c r="F46" s="67"/>
      <c r="G46" s="67"/>
      <c r="H46" s="68" t="e">
        <f t="shared" si="5"/>
        <v>#DIV/0!</v>
      </c>
      <c r="I46" s="67">
        <f t="shared" si="6"/>
        <v>0</v>
      </c>
      <c r="J46" s="67">
        <f t="shared" si="6"/>
        <v>0</v>
      </c>
      <c r="K46" s="68"/>
      <c r="L46" s="8"/>
    </row>
    <row r="47" spans="1:12" ht="16.5" customHeight="1" hidden="1">
      <c r="A47" s="37">
        <v>31030000</v>
      </c>
      <c r="B47" s="57" t="s">
        <v>64</v>
      </c>
      <c r="C47" s="66" t="e">
        <f>SUM(C9+C25+C43)</f>
        <v>#REF!</v>
      </c>
      <c r="D47" s="66" t="e">
        <f>SUM(D9+D25+D43)</f>
        <v>#REF!</v>
      </c>
      <c r="E47" s="66" t="e">
        <f t="shared" si="0"/>
        <v>#REF!</v>
      </c>
      <c r="F47" s="66" t="e">
        <f>SUM(F25)</f>
        <v>#REF!</v>
      </c>
      <c r="G47" s="66" t="e">
        <f>SUM(G25+G43)</f>
        <v>#REF!</v>
      </c>
      <c r="H47" s="68" t="e">
        <f t="shared" si="5"/>
        <v>#REF!</v>
      </c>
      <c r="I47" s="66" t="e">
        <f>SUM(C47+F47)</f>
        <v>#REF!</v>
      </c>
      <c r="J47" s="66" t="e">
        <f>SUM(D47+G47)</f>
        <v>#REF!</v>
      </c>
      <c r="K47" s="66" t="e">
        <f t="shared" si="3"/>
        <v>#REF!</v>
      </c>
      <c r="L47" s="8"/>
    </row>
    <row r="48" spans="1:12" ht="22.5" customHeight="1">
      <c r="A48" s="39"/>
      <c r="B48" s="52" t="s">
        <v>13</v>
      </c>
      <c r="C48" s="66">
        <f>SUM(C9+C26)</f>
        <v>85477989</v>
      </c>
      <c r="D48" s="66">
        <f>SUM(D9+D26)</f>
        <v>92260055.78</v>
      </c>
      <c r="E48" s="66">
        <f t="shared" si="0"/>
        <v>107.93428443900335</v>
      </c>
      <c r="F48" s="66">
        <f>SUM(F43)</f>
        <v>7001750.62</v>
      </c>
      <c r="G48" s="66">
        <f>SUM(G43)</f>
        <v>6871045</v>
      </c>
      <c r="H48" s="66">
        <f t="shared" si="5"/>
        <v>98.13324371155623</v>
      </c>
      <c r="I48" s="66">
        <f>SUM(C48+F48)</f>
        <v>92479739.62</v>
      </c>
      <c r="J48" s="66">
        <f>SUM(D48+G48)</f>
        <v>99131100.78</v>
      </c>
      <c r="K48" s="66">
        <f t="shared" si="3"/>
        <v>107.19223603713688</v>
      </c>
      <c r="L48" s="8"/>
    </row>
    <row r="49" spans="1:12" s="15" customFormat="1" ht="28.5" customHeight="1">
      <c r="A49" s="39">
        <v>40000000</v>
      </c>
      <c r="B49" s="52" t="s">
        <v>43</v>
      </c>
      <c r="C49" s="66">
        <f>SUM(C51+C53+C58+C62)</f>
        <v>221723518.09</v>
      </c>
      <c r="D49" s="66">
        <f>SUM(D51+D53+D58+D62)</f>
        <v>204603609.88</v>
      </c>
      <c r="E49" s="66">
        <f aca="true" t="shared" si="7" ref="E49:E79">SUM(D49/C49)*100</f>
        <v>92.2787134366816</v>
      </c>
      <c r="F49" s="66">
        <f>SUM(F51+F53+F58+F62)</f>
        <v>10275001.7</v>
      </c>
      <c r="G49" s="66">
        <f>SUM(G51+G53+G58+G62)</f>
        <v>3178750.91</v>
      </c>
      <c r="H49" s="66">
        <f>SUM(G49/F49)*100</f>
        <v>30.93674339732713</v>
      </c>
      <c r="I49" s="66">
        <f aca="true" t="shared" si="8" ref="I49:J54">SUM(C49+F49)</f>
        <v>231998519.79</v>
      </c>
      <c r="J49" s="66">
        <f t="shared" si="8"/>
        <v>207782360.79</v>
      </c>
      <c r="K49" s="66">
        <f aca="true" t="shared" si="9" ref="K49:K54">SUM(J49/I49)*100</f>
        <v>89.56193383392275</v>
      </c>
      <c r="L49" s="14"/>
    </row>
    <row r="50" spans="1:12" ht="112.5" customHeight="1" hidden="1">
      <c r="A50" s="47">
        <v>41000000</v>
      </c>
      <c r="B50" s="60" t="s">
        <v>44</v>
      </c>
      <c r="C50" s="66"/>
      <c r="D50" s="66"/>
      <c r="E50" s="67" t="e">
        <f t="shared" si="7"/>
        <v>#DIV/0!</v>
      </c>
      <c r="F50" s="67"/>
      <c r="G50" s="67"/>
      <c r="H50" s="66" t="e">
        <f>SUM(G50/F50)*100</f>
        <v>#DIV/0!</v>
      </c>
      <c r="I50" s="66">
        <f t="shared" si="8"/>
        <v>0</v>
      </c>
      <c r="J50" s="66">
        <f t="shared" si="8"/>
        <v>0</v>
      </c>
      <c r="K50" s="66" t="e">
        <f t="shared" si="9"/>
        <v>#DIV/0!</v>
      </c>
      <c r="L50" s="8"/>
    </row>
    <row r="51" spans="1:12" ht="44.25" customHeight="1">
      <c r="A51" s="39">
        <v>41020000</v>
      </c>
      <c r="B51" s="53" t="s">
        <v>141</v>
      </c>
      <c r="C51" s="66">
        <f>SUM(C52)</f>
        <v>7460900</v>
      </c>
      <c r="D51" s="66">
        <f>SUM(D52)</f>
        <v>7460900</v>
      </c>
      <c r="E51" s="66">
        <f t="shared" si="7"/>
        <v>100</v>
      </c>
      <c r="F51" s="67"/>
      <c r="G51" s="67"/>
      <c r="H51" s="66"/>
      <c r="I51" s="66">
        <f t="shared" si="8"/>
        <v>7460900</v>
      </c>
      <c r="J51" s="66">
        <f t="shared" si="8"/>
        <v>7460900</v>
      </c>
      <c r="K51" s="66">
        <f t="shared" si="9"/>
        <v>100</v>
      </c>
      <c r="L51" s="8"/>
    </row>
    <row r="52" spans="1:12" ht="20.25" customHeight="1">
      <c r="A52" s="37">
        <v>41020100</v>
      </c>
      <c r="B52" s="57" t="s">
        <v>73</v>
      </c>
      <c r="C52" s="67">
        <v>7460900</v>
      </c>
      <c r="D52" s="67">
        <v>7460900</v>
      </c>
      <c r="E52" s="67">
        <f t="shared" si="7"/>
        <v>100</v>
      </c>
      <c r="F52" s="67"/>
      <c r="G52" s="67"/>
      <c r="H52" s="66"/>
      <c r="I52" s="67">
        <f t="shared" si="8"/>
        <v>7460900</v>
      </c>
      <c r="J52" s="67">
        <f t="shared" si="8"/>
        <v>7460900</v>
      </c>
      <c r="K52" s="67">
        <f t="shared" si="9"/>
        <v>100</v>
      </c>
      <c r="L52" s="8"/>
    </row>
    <row r="53" spans="1:12" ht="36.75" customHeight="1">
      <c r="A53" s="48">
        <v>41030000</v>
      </c>
      <c r="B53" s="61" t="s">
        <v>142</v>
      </c>
      <c r="C53" s="66">
        <f>SUM(C54:C57)</f>
        <v>83976951</v>
      </c>
      <c r="D53" s="66">
        <f>SUM(D54:D57)</f>
        <v>82590625.13</v>
      </c>
      <c r="E53" s="66">
        <f t="shared" si="7"/>
        <v>98.34915908056723</v>
      </c>
      <c r="F53" s="66">
        <f>SUM(F54:F57)</f>
        <v>7943100</v>
      </c>
      <c r="G53" s="66">
        <f>SUM(G54:G57)</f>
        <v>1048512.75</v>
      </c>
      <c r="H53" s="66">
        <f>SUM(G53/F53)*100</f>
        <v>13.200296483740606</v>
      </c>
      <c r="I53" s="66">
        <f t="shared" si="8"/>
        <v>91920051</v>
      </c>
      <c r="J53" s="66">
        <f t="shared" si="8"/>
        <v>83639137.88</v>
      </c>
      <c r="K53" s="66">
        <f t="shared" si="9"/>
        <v>90.99117871464192</v>
      </c>
      <c r="L53" s="8"/>
    </row>
    <row r="54" spans="1:12" ht="84.75" customHeight="1">
      <c r="A54" s="49">
        <v>41031400</v>
      </c>
      <c r="B54" s="62" t="s">
        <v>185</v>
      </c>
      <c r="C54" s="67">
        <v>1588620</v>
      </c>
      <c r="D54" s="67">
        <v>209702.55</v>
      </c>
      <c r="E54" s="67">
        <f t="shared" si="7"/>
        <v>13.200296483740603</v>
      </c>
      <c r="F54" s="67">
        <v>7943100</v>
      </c>
      <c r="G54" s="67">
        <v>1048512.75</v>
      </c>
      <c r="H54" s="66">
        <f>SUM(G54/F54)*100</f>
        <v>13.200296483740606</v>
      </c>
      <c r="I54" s="66">
        <f t="shared" si="8"/>
        <v>9531720</v>
      </c>
      <c r="J54" s="66">
        <f t="shared" si="8"/>
        <v>1258215.3</v>
      </c>
      <c r="K54" s="66">
        <f t="shared" si="9"/>
        <v>13.200296483740606</v>
      </c>
      <c r="L54" s="8"/>
    </row>
    <row r="55" spans="1:12" ht="39.75" customHeight="1">
      <c r="A55" s="46">
        <v>41033900</v>
      </c>
      <c r="B55" s="55" t="s">
        <v>74</v>
      </c>
      <c r="C55" s="67">
        <v>54386700</v>
      </c>
      <c r="D55" s="67">
        <v>54386700</v>
      </c>
      <c r="E55" s="67">
        <f t="shared" si="7"/>
        <v>100</v>
      </c>
      <c r="F55" s="67"/>
      <c r="G55" s="67"/>
      <c r="H55" s="66"/>
      <c r="I55" s="67">
        <f aca="true" t="shared" si="10" ref="I55:J57">SUM(C55+F55)</f>
        <v>54386700</v>
      </c>
      <c r="J55" s="67">
        <f t="shared" si="10"/>
        <v>54386700</v>
      </c>
      <c r="K55" s="67">
        <f aca="true" t="shared" si="11" ref="K55:K72">SUM(J55/I55)*100</f>
        <v>100</v>
      </c>
      <c r="L55" s="8"/>
    </row>
    <row r="56" spans="1:12" ht="42" customHeight="1">
      <c r="A56" s="46">
        <v>41034200</v>
      </c>
      <c r="B56" s="55" t="s">
        <v>75</v>
      </c>
      <c r="C56" s="67">
        <v>21907200</v>
      </c>
      <c r="D56" s="67">
        <v>21907200</v>
      </c>
      <c r="E56" s="67">
        <f t="shared" si="7"/>
        <v>100</v>
      </c>
      <c r="F56" s="67"/>
      <c r="G56" s="67"/>
      <c r="H56" s="66"/>
      <c r="I56" s="67">
        <f t="shared" si="10"/>
        <v>21907200</v>
      </c>
      <c r="J56" s="67">
        <f t="shared" si="10"/>
        <v>21907200</v>
      </c>
      <c r="K56" s="67">
        <f t="shared" si="11"/>
        <v>100</v>
      </c>
      <c r="L56" s="8"/>
    </row>
    <row r="57" spans="1:12" ht="81" customHeight="1">
      <c r="A57" s="46">
        <v>41034500</v>
      </c>
      <c r="B57" s="55" t="s">
        <v>151</v>
      </c>
      <c r="C57" s="67">
        <v>6094431</v>
      </c>
      <c r="D57" s="67">
        <v>6087022.58</v>
      </c>
      <c r="E57" s="67">
        <f t="shared" si="7"/>
        <v>99.87843951305709</v>
      </c>
      <c r="F57" s="67"/>
      <c r="G57" s="67"/>
      <c r="H57" s="66"/>
      <c r="I57" s="67">
        <f t="shared" si="10"/>
        <v>6094431</v>
      </c>
      <c r="J57" s="67">
        <f t="shared" si="10"/>
        <v>6087022.58</v>
      </c>
      <c r="K57" s="67">
        <f t="shared" si="11"/>
        <v>99.87843951305709</v>
      </c>
      <c r="L57" s="8"/>
    </row>
    <row r="58" spans="1:12" s="15" customFormat="1" ht="42" customHeight="1">
      <c r="A58" s="48">
        <v>41040000</v>
      </c>
      <c r="B58" s="61" t="s">
        <v>143</v>
      </c>
      <c r="C58" s="66">
        <f>SUM(C59:C61)</f>
        <v>17781968</v>
      </c>
      <c r="D58" s="66">
        <f>SUM(D59:D61)</f>
        <v>17781968</v>
      </c>
      <c r="E58" s="66">
        <f t="shared" si="7"/>
        <v>100</v>
      </c>
      <c r="F58" s="66"/>
      <c r="G58" s="66"/>
      <c r="H58" s="66"/>
      <c r="I58" s="66">
        <f aca="true" t="shared" si="12" ref="I58:I67">SUM(C58)</f>
        <v>17781968</v>
      </c>
      <c r="J58" s="66">
        <f>SUM(D58+G58)</f>
        <v>17781968</v>
      </c>
      <c r="K58" s="66">
        <f t="shared" si="11"/>
        <v>100</v>
      </c>
      <c r="L58" s="14"/>
    </row>
    <row r="59" spans="1:12" s="15" customFormat="1" ht="57.75" customHeight="1">
      <c r="A59" s="49">
        <v>41040100</v>
      </c>
      <c r="B59" s="62" t="s">
        <v>165</v>
      </c>
      <c r="C59" s="67">
        <v>274868</v>
      </c>
      <c r="D59" s="67">
        <v>274868</v>
      </c>
      <c r="E59" s="67">
        <f t="shared" si="7"/>
        <v>100</v>
      </c>
      <c r="F59" s="66"/>
      <c r="G59" s="66"/>
      <c r="H59" s="66"/>
      <c r="I59" s="67">
        <f t="shared" si="12"/>
        <v>274868</v>
      </c>
      <c r="J59" s="67">
        <f>SUM(D59+G59)</f>
        <v>274868</v>
      </c>
      <c r="K59" s="67">
        <f t="shared" si="11"/>
        <v>100</v>
      </c>
      <c r="L59" s="14"/>
    </row>
    <row r="60" spans="1:12" ht="127.5" customHeight="1">
      <c r="A60" s="46">
        <v>41040200</v>
      </c>
      <c r="B60" s="55" t="s">
        <v>211</v>
      </c>
      <c r="C60" s="67">
        <v>17507100</v>
      </c>
      <c r="D60" s="67">
        <v>17507100</v>
      </c>
      <c r="E60" s="67">
        <f t="shared" si="7"/>
        <v>100</v>
      </c>
      <c r="F60" s="66"/>
      <c r="G60" s="67"/>
      <c r="H60" s="66"/>
      <c r="I60" s="67">
        <f t="shared" si="12"/>
        <v>17507100</v>
      </c>
      <c r="J60" s="67">
        <f>SUM(D60+G60)</f>
        <v>17507100</v>
      </c>
      <c r="K60" s="67">
        <f t="shared" si="11"/>
        <v>100</v>
      </c>
      <c r="L60" s="8"/>
    </row>
    <row r="61" spans="1:12" ht="18.75" customHeight="1" hidden="1">
      <c r="A61" s="46">
        <v>41040400</v>
      </c>
      <c r="B61" s="55" t="s">
        <v>138</v>
      </c>
      <c r="C61" s="67"/>
      <c r="D61" s="67"/>
      <c r="E61" s="67" t="e">
        <f t="shared" si="7"/>
        <v>#DIV/0!</v>
      </c>
      <c r="F61" s="66"/>
      <c r="G61" s="67"/>
      <c r="H61" s="66"/>
      <c r="I61" s="67">
        <f t="shared" si="12"/>
        <v>0</v>
      </c>
      <c r="J61" s="67">
        <f>SUM(D61+G61)</f>
        <v>0</v>
      </c>
      <c r="K61" s="67" t="e">
        <f t="shared" si="11"/>
        <v>#DIV/0!</v>
      </c>
      <c r="L61" s="8"/>
    </row>
    <row r="62" spans="1:12" ht="45" customHeight="1">
      <c r="A62" s="48">
        <v>41050000</v>
      </c>
      <c r="B62" s="61" t="s">
        <v>144</v>
      </c>
      <c r="C62" s="66">
        <f>SUM(C63:C78)</f>
        <v>112503699.09</v>
      </c>
      <c r="D62" s="66">
        <f>SUM(D63:D78)</f>
        <v>96770116.75</v>
      </c>
      <c r="E62" s="66">
        <f t="shared" si="7"/>
        <v>86.01505331179062</v>
      </c>
      <c r="F62" s="66">
        <f>SUM(F63:F77)</f>
        <v>2331901.7</v>
      </c>
      <c r="G62" s="66">
        <f>SUM(G63:G77)</f>
        <v>2130238.16</v>
      </c>
      <c r="H62" s="66">
        <f>SUM(G62/F62)*100</f>
        <v>91.35197079705375</v>
      </c>
      <c r="I62" s="66">
        <f t="shared" si="12"/>
        <v>112503699.09</v>
      </c>
      <c r="J62" s="66">
        <f aca="true" t="shared" si="13" ref="J62:J78">SUM(D62+G62)</f>
        <v>98900354.91</v>
      </c>
      <c r="K62" s="66">
        <f t="shared" si="11"/>
        <v>87.90853608367341</v>
      </c>
      <c r="L62" s="8"/>
    </row>
    <row r="63" spans="1:12" ht="382.5" customHeight="1">
      <c r="A63" s="46">
        <v>41050100</v>
      </c>
      <c r="B63" s="55" t="s">
        <v>186</v>
      </c>
      <c r="C63" s="67">
        <v>32202763</v>
      </c>
      <c r="D63" s="67">
        <v>31964000.31</v>
      </c>
      <c r="E63" s="67">
        <f t="shared" si="7"/>
        <v>99.25856458341788</v>
      </c>
      <c r="F63" s="67"/>
      <c r="G63" s="67"/>
      <c r="H63" s="66"/>
      <c r="I63" s="67">
        <f t="shared" si="12"/>
        <v>32202763</v>
      </c>
      <c r="J63" s="67">
        <f t="shared" si="13"/>
        <v>31964000.31</v>
      </c>
      <c r="K63" s="67">
        <f t="shared" si="11"/>
        <v>99.25856458341788</v>
      </c>
      <c r="L63" s="8"/>
    </row>
    <row r="64" spans="1:12" s="15" customFormat="1" ht="123.75" customHeight="1">
      <c r="A64" s="46">
        <v>41050200</v>
      </c>
      <c r="B64" s="55" t="s">
        <v>145</v>
      </c>
      <c r="C64" s="67">
        <v>1916621</v>
      </c>
      <c r="D64" s="67">
        <v>1173283.48</v>
      </c>
      <c r="E64" s="67">
        <f t="shared" si="7"/>
        <v>61.21624880453673</v>
      </c>
      <c r="F64" s="67"/>
      <c r="G64" s="67"/>
      <c r="H64" s="66"/>
      <c r="I64" s="67">
        <f t="shared" si="12"/>
        <v>1916621</v>
      </c>
      <c r="J64" s="67">
        <f t="shared" si="13"/>
        <v>1173283.48</v>
      </c>
      <c r="K64" s="67">
        <f t="shared" si="11"/>
        <v>61.21624880453673</v>
      </c>
      <c r="L64" s="14"/>
    </row>
    <row r="65" spans="1:12" s="15" customFormat="1" ht="358.5" customHeight="1">
      <c r="A65" s="46">
        <v>41050300</v>
      </c>
      <c r="B65" s="55" t="s">
        <v>146</v>
      </c>
      <c r="C65" s="67">
        <v>63678050</v>
      </c>
      <c r="D65" s="67">
        <v>49325134.38</v>
      </c>
      <c r="E65" s="67">
        <f t="shared" si="7"/>
        <v>77.46018350122216</v>
      </c>
      <c r="F65" s="67"/>
      <c r="G65" s="67"/>
      <c r="H65" s="66"/>
      <c r="I65" s="67">
        <f t="shared" si="12"/>
        <v>63678050</v>
      </c>
      <c r="J65" s="67">
        <f t="shared" si="13"/>
        <v>49325134.38</v>
      </c>
      <c r="K65" s="67">
        <f t="shared" si="11"/>
        <v>77.46018350122216</v>
      </c>
      <c r="L65" s="14"/>
    </row>
    <row r="66" spans="1:12" s="15" customFormat="1" ht="321" customHeight="1">
      <c r="A66" s="46">
        <v>41050700</v>
      </c>
      <c r="B66" s="55" t="s">
        <v>171</v>
      </c>
      <c r="C66" s="67">
        <v>925962</v>
      </c>
      <c r="D66" s="67">
        <v>896865.17</v>
      </c>
      <c r="E66" s="67">
        <f t="shared" si="7"/>
        <v>96.85766478537997</v>
      </c>
      <c r="F66" s="67"/>
      <c r="G66" s="67"/>
      <c r="H66" s="66"/>
      <c r="I66" s="67">
        <f t="shared" si="12"/>
        <v>925962</v>
      </c>
      <c r="J66" s="67">
        <f t="shared" si="13"/>
        <v>896865.17</v>
      </c>
      <c r="K66" s="67">
        <f t="shared" si="11"/>
        <v>96.85766478537997</v>
      </c>
      <c r="L66" s="14"/>
    </row>
    <row r="67" spans="1:12" s="15" customFormat="1" ht="159.75" customHeight="1">
      <c r="A67" s="46">
        <v>41050900</v>
      </c>
      <c r="B67" s="55" t="s">
        <v>172</v>
      </c>
      <c r="C67" s="67">
        <v>1064727</v>
      </c>
      <c r="D67" s="67">
        <v>1057131</v>
      </c>
      <c r="E67" s="67">
        <f t="shared" si="7"/>
        <v>99.28657768611109</v>
      </c>
      <c r="F67" s="67"/>
      <c r="G67" s="67"/>
      <c r="H67" s="66"/>
      <c r="I67" s="67">
        <f t="shared" si="12"/>
        <v>1064727</v>
      </c>
      <c r="J67" s="67">
        <f t="shared" si="13"/>
        <v>1057131</v>
      </c>
      <c r="K67" s="67">
        <f t="shared" si="11"/>
        <v>99.28657768611109</v>
      </c>
      <c r="L67" s="14"/>
    </row>
    <row r="68" spans="1:12" s="15" customFormat="1" ht="171" customHeight="1" hidden="1">
      <c r="A68" s="46">
        <v>41051000</v>
      </c>
      <c r="B68" s="55" t="s">
        <v>147</v>
      </c>
      <c r="C68" s="67"/>
      <c r="D68" s="67"/>
      <c r="E68" s="67" t="e">
        <f t="shared" si="7"/>
        <v>#DIV/0!</v>
      </c>
      <c r="F68" s="67"/>
      <c r="G68" s="67"/>
      <c r="H68" s="66"/>
      <c r="I68" s="67">
        <f aca="true" t="shared" si="14" ref="I68:I76">SUM(C68+F68)</f>
        <v>0</v>
      </c>
      <c r="J68" s="67">
        <f t="shared" si="13"/>
        <v>0</v>
      </c>
      <c r="K68" s="67" t="e">
        <f t="shared" si="11"/>
        <v>#DIV/0!</v>
      </c>
      <c r="L68" s="14"/>
    </row>
    <row r="69" spans="1:12" s="15" customFormat="1" ht="79.5" customHeight="1">
      <c r="A69" s="46">
        <v>41051100</v>
      </c>
      <c r="B69" s="55" t="s">
        <v>148</v>
      </c>
      <c r="C69" s="67">
        <v>627732</v>
      </c>
      <c r="D69" s="67">
        <v>627732</v>
      </c>
      <c r="E69" s="67">
        <f t="shared" si="7"/>
        <v>100</v>
      </c>
      <c r="F69" s="67"/>
      <c r="G69" s="67"/>
      <c r="H69" s="66"/>
      <c r="I69" s="67">
        <f t="shared" si="14"/>
        <v>627732</v>
      </c>
      <c r="J69" s="67">
        <f t="shared" si="13"/>
        <v>627732</v>
      </c>
      <c r="K69" s="67">
        <f t="shared" si="11"/>
        <v>100</v>
      </c>
      <c r="L69" s="14"/>
    </row>
    <row r="70" spans="1:12" s="15" customFormat="1" ht="101.25" customHeight="1">
      <c r="A70" s="46">
        <v>41051200</v>
      </c>
      <c r="B70" s="55" t="s">
        <v>149</v>
      </c>
      <c r="C70" s="67">
        <v>123169</v>
      </c>
      <c r="D70" s="67">
        <v>123169</v>
      </c>
      <c r="E70" s="67">
        <f t="shared" si="7"/>
        <v>100</v>
      </c>
      <c r="F70" s="67"/>
      <c r="G70" s="67"/>
      <c r="H70" s="66"/>
      <c r="I70" s="67">
        <f t="shared" si="14"/>
        <v>123169</v>
      </c>
      <c r="J70" s="67">
        <f t="shared" si="13"/>
        <v>123169</v>
      </c>
      <c r="K70" s="67">
        <f t="shared" si="11"/>
        <v>100</v>
      </c>
      <c r="L70" s="14"/>
    </row>
    <row r="71" spans="1:12" s="15" customFormat="1" ht="111" customHeight="1">
      <c r="A71" s="46">
        <v>41051400</v>
      </c>
      <c r="B71" s="55" t="s">
        <v>210</v>
      </c>
      <c r="C71" s="67">
        <v>927078</v>
      </c>
      <c r="D71" s="67">
        <v>910914.76</v>
      </c>
      <c r="E71" s="67">
        <f t="shared" si="7"/>
        <v>98.25653936346241</v>
      </c>
      <c r="F71" s="67"/>
      <c r="G71" s="67"/>
      <c r="H71" s="67"/>
      <c r="I71" s="67">
        <f t="shared" si="14"/>
        <v>927078</v>
      </c>
      <c r="J71" s="67">
        <f t="shared" si="13"/>
        <v>910914.76</v>
      </c>
      <c r="K71" s="67">
        <f t="shared" si="11"/>
        <v>98.25653936346241</v>
      </c>
      <c r="L71" s="14"/>
    </row>
    <row r="72" spans="1:12" s="15" customFormat="1" ht="87" customHeight="1">
      <c r="A72" s="46">
        <v>41051500</v>
      </c>
      <c r="B72" s="55" t="s">
        <v>212</v>
      </c>
      <c r="C72" s="67">
        <v>5023411</v>
      </c>
      <c r="D72" s="67">
        <v>5023411</v>
      </c>
      <c r="E72" s="67">
        <f t="shared" si="7"/>
        <v>100</v>
      </c>
      <c r="F72" s="67"/>
      <c r="G72" s="67"/>
      <c r="H72" s="66"/>
      <c r="I72" s="67">
        <f t="shared" si="14"/>
        <v>5023411</v>
      </c>
      <c r="J72" s="67">
        <f t="shared" si="13"/>
        <v>5023411</v>
      </c>
      <c r="K72" s="67">
        <f t="shared" si="11"/>
        <v>100</v>
      </c>
      <c r="L72" s="14"/>
    </row>
    <row r="73" spans="1:12" s="15" customFormat="1" ht="69" customHeight="1" hidden="1">
      <c r="A73" s="46">
        <v>41051600</v>
      </c>
      <c r="B73" s="55" t="s">
        <v>155</v>
      </c>
      <c r="C73" s="67"/>
      <c r="D73" s="67"/>
      <c r="E73" s="67" t="e">
        <f t="shared" si="7"/>
        <v>#DIV/0!</v>
      </c>
      <c r="F73" s="67"/>
      <c r="G73" s="67"/>
      <c r="H73" s="66"/>
      <c r="I73" s="67">
        <f t="shared" si="14"/>
        <v>0</v>
      </c>
      <c r="J73" s="67">
        <f t="shared" si="13"/>
        <v>0</v>
      </c>
      <c r="K73" s="67" t="e">
        <f aca="true" t="shared" si="15" ref="K73:K79">SUM(J73/I73)*100</f>
        <v>#DIV/0!</v>
      </c>
      <c r="L73" s="14"/>
    </row>
    <row r="74" spans="1:12" s="15" customFormat="1" ht="101.25" customHeight="1">
      <c r="A74" s="46">
        <v>41052000</v>
      </c>
      <c r="B74" s="55" t="s">
        <v>187</v>
      </c>
      <c r="C74" s="67">
        <v>467478</v>
      </c>
      <c r="D74" s="67">
        <v>420398.62</v>
      </c>
      <c r="E74" s="67">
        <f t="shared" si="7"/>
        <v>89.92907045893068</v>
      </c>
      <c r="F74" s="67"/>
      <c r="G74" s="67"/>
      <c r="H74" s="66"/>
      <c r="I74" s="67">
        <f t="shared" si="14"/>
        <v>467478</v>
      </c>
      <c r="J74" s="67">
        <f t="shared" si="13"/>
        <v>420398.62</v>
      </c>
      <c r="K74" s="67">
        <f t="shared" si="15"/>
        <v>89.92907045893068</v>
      </c>
      <c r="L74" s="14"/>
    </row>
    <row r="75" spans="1:12" s="15" customFormat="1" ht="107.25" customHeight="1">
      <c r="A75" s="46">
        <v>41052200</v>
      </c>
      <c r="B75" s="55" t="s">
        <v>207</v>
      </c>
      <c r="C75" s="67">
        <v>693000</v>
      </c>
      <c r="D75" s="67">
        <v>680179.08</v>
      </c>
      <c r="E75" s="67">
        <f t="shared" si="7"/>
        <v>98.14993939393939</v>
      </c>
      <c r="F75" s="67"/>
      <c r="G75" s="67"/>
      <c r="H75" s="66"/>
      <c r="I75" s="67">
        <f t="shared" si="14"/>
        <v>693000</v>
      </c>
      <c r="J75" s="67">
        <f t="shared" si="13"/>
        <v>680179.08</v>
      </c>
      <c r="K75" s="67">
        <f t="shared" si="15"/>
        <v>98.14993939393939</v>
      </c>
      <c r="L75" s="14"/>
    </row>
    <row r="76" spans="1:12" s="15" customFormat="1" ht="100.5" customHeight="1">
      <c r="A76" s="46">
        <v>41053000</v>
      </c>
      <c r="B76" s="55" t="s">
        <v>168</v>
      </c>
      <c r="C76" s="67">
        <v>194720</v>
      </c>
      <c r="D76" s="67">
        <v>190120.32</v>
      </c>
      <c r="E76" s="67">
        <f t="shared" si="7"/>
        <v>97.63779786359902</v>
      </c>
      <c r="F76" s="67"/>
      <c r="G76" s="67"/>
      <c r="H76" s="66"/>
      <c r="I76" s="67">
        <f t="shared" si="14"/>
        <v>194720</v>
      </c>
      <c r="J76" s="67">
        <f t="shared" si="13"/>
        <v>190120.32</v>
      </c>
      <c r="K76" s="67">
        <f t="shared" si="15"/>
        <v>97.63779786359902</v>
      </c>
      <c r="L76" s="14"/>
    </row>
    <row r="77" spans="1:12" s="15" customFormat="1" ht="27" customHeight="1">
      <c r="A77" s="46">
        <v>41053900</v>
      </c>
      <c r="B77" s="55" t="s">
        <v>133</v>
      </c>
      <c r="C77" s="67">
        <v>3644490.09</v>
      </c>
      <c r="D77" s="67">
        <v>3386616.6</v>
      </c>
      <c r="E77" s="67">
        <f t="shared" si="7"/>
        <v>92.92429163938267</v>
      </c>
      <c r="F77" s="67">
        <v>2331901.7</v>
      </c>
      <c r="G77" s="67">
        <v>2130238.16</v>
      </c>
      <c r="H77" s="67">
        <f>SUM(G77/F77)*100</f>
        <v>91.35197079705375</v>
      </c>
      <c r="I77" s="67">
        <f>SUM(C77+F77)</f>
        <v>5976391.79</v>
      </c>
      <c r="J77" s="67">
        <f t="shared" si="13"/>
        <v>5516854.76</v>
      </c>
      <c r="K77" s="67">
        <f t="shared" si="15"/>
        <v>92.31079477137158</v>
      </c>
      <c r="L77" s="14"/>
    </row>
    <row r="78" spans="1:12" s="15" customFormat="1" ht="104.25" customHeight="1">
      <c r="A78" s="37">
        <v>41054300</v>
      </c>
      <c r="B78" s="63" t="s">
        <v>188</v>
      </c>
      <c r="C78" s="67">
        <v>1014498</v>
      </c>
      <c r="D78" s="67">
        <v>991161.03</v>
      </c>
      <c r="E78" s="67">
        <f t="shared" si="7"/>
        <v>97.69965342464944</v>
      </c>
      <c r="F78" s="67"/>
      <c r="G78" s="67"/>
      <c r="H78" s="66"/>
      <c r="I78" s="67">
        <f>SUM(C78+F78)</f>
        <v>1014498</v>
      </c>
      <c r="J78" s="67">
        <f t="shared" si="13"/>
        <v>991161.03</v>
      </c>
      <c r="K78" s="67">
        <f t="shared" si="15"/>
        <v>97.69965342464944</v>
      </c>
      <c r="L78" s="14"/>
    </row>
    <row r="79" spans="1:12" s="15" customFormat="1" ht="20.25">
      <c r="A79" s="36"/>
      <c r="B79" s="53" t="s">
        <v>45</v>
      </c>
      <c r="C79" s="66">
        <f>SUM(C48:C49)</f>
        <v>307201507.09000003</v>
      </c>
      <c r="D79" s="66">
        <f>SUM(D48:D49)</f>
        <v>296863665.65999997</v>
      </c>
      <c r="E79" s="66">
        <f t="shared" si="7"/>
        <v>96.63483375198045</v>
      </c>
      <c r="F79" s="66">
        <f>SUM(F48:F49)</f>
        <v>17276752.32</v>
      </c>
      <c r="G79" s="66">
        <f>SUM(G48:G49)</f>
        <v>10049795.91</v>
      </c>
      <c r="H79" s="66">
        <f>SUM(G79/F79)*100</f>
        <v>58.16947377526566</v>
      </c>
      <c r="I79" s="66">
        <f>SUM(C79+F79)</f>
        <v>324478259.41</v>
      </c>
      <c r="J79" s="66">
        <f>SUM(D79+G79)</f>
        <v>306913461.57</v>
      </c>
      <c r="K79" s="66">
        <f t="shared" si="15"/>
        <v>94.58675663758238</v>
      </c>
      <c r="L79" s="14"/>
    </row>
    <row r="80" spans="1:12" s="15" customFormat="1" ht="20.25">
      <c r="A80" s="35"/>
      <c r="B80" s="53"/>
      <c r="C80" s="66"/>
      <c r="D80" s="66"/>
      <c r="E80" s="66"/>
      <c r="F80" s="66"/>
      <c r="G80" s="66"/>
      <c r="H80" s="66"/>
      <c r="I80" s="66"/>
      <c r="J80" s="66"/>
      <c r="K80" s="66"/>
      <c r="L80" s="14"/>
    </row>
    <row r="81" spans="1:12" s="15" customFormat="1" ht="20.25">
      <c r="A81" s="37"/>
      <c r="B81" s="58" t="s">
        <v>14</v>
      </c>
      <c r="C81" s="66"/>
      <c r="D81" s="66"/>
      <c r="E81" s="66"/>
      <c r="F81" s="66"/>
      <c r="G81" s="66"/>
      <c r="H81" s="66"/>
      <c r="I81" s="66"/>
      <c r="J81" s="66"/>
      <c r="K81" s="66"/>
      <c r="L81" s="14"/>
    </row>
    <row r="82" spans="1:12" s="15" customFormat="1" ht="20.25" customHeight="1">
      <c r="A82" s="38" t="s">
        <v>81</v>
      </c>
      <c r="B82" s="53" t="s">
        <v>17</v>
      </c>
      <c r="C82" s="69">
        <v>4850642</v>
      </c>
      <c r="D82" s="69">
        <v>4256099.55</v>
      </c>
      <c r="E82" s="66">
        <f>SUM(D82/C82)*100</f>
        <v>87.74301525447558</v>
      </c>
      <c r="F82" s="69">
        <v>465680.48</v>
      </c>
      <c r="G82" s="69">
        <v>463701.48</v>
      </c>
      <c r="H82" s="66">
        <f>SUM(G82/F82)*100</f>
        <v>99.57503050160058</v>
      </c>
      <c r="I82" s="66">
        <f aca="true" t="shared" si="16" ref="I82:J86">SUM(C82+F82)</f>
        <v>5316322.48</v>
      </c>
      <c r="J82" s="66">
        <f t="shared" si="16"/>
        <v>4719801.029999999</v>
      </c>
      <c r="K82" s="66">
        <f>SUM(J82/I82)*100</f>
        <v>88.77943442588153</v>
      </c>
      <c r="L82" s="14"/>
    </row>
    <row r="83" spans="1:12" ht="15.75" customHeight="1" hidden="1">
      <c r="A83" s="37" t="s">
        <v>26</v>
      </c>
      <c r="B83" s="57" t="s">
        <v>25</v>
      </c>
      <c r="C83" s="75"/>
      <c r="D83" s="75"/>
      <c r="E83" s="67" t="e">
        <f>SUM(D83/C83)*100</f>
        <v>#DIV/0!</v>
      </c>
      <c r="F83" s="75"/>
      <c r="G83" s="75"/>
      <c r="H83" s="67" t="e">
        <f>SUM(G83/F83)*100</f>
        <v>#DIV/0!</v>
      </c>
      <c r="I83" s="67">
        <f t="shared" si="16"/>
        <v>0</v>
      </c>
      <c r="J83" s="67">
        <f t="shared" si="16"/>
        <v>0</v>
      </c>
      <c r="K83" s="67" t="e">
        <f aca="true" t="shared" si="17" ref="K83:K181">SUM(J83/I83)*100</f>
        <v>#DIV/0!</v>
      </c>
      <c r="L83" s="8"/>
    </row>
    <row r="84" spans="1:12" ht="19.5" customHeight="1">
      <c r="A84" s="38" t="s">
        <v>82</v>
      </c>
      <c r="B84" s="53" t="s">
        <v>18</v>
      </c>
      <c r="C84" s="69">
        <v>105089366.05</v>
      </c>
      <c r="D84" s="69">
        <v>102442722.82000001</v>
      </c>
      <c r="E84" s="66">
        <f>SUM(D84/C84)*100</f>
        <v>97.4815308822581</v>
      </c>
      <c r="F84" s="69">
        <v>10643140.16</v>
      </c>
      <c r="G84" s="69">
        <v>9868385.51</v>
      </c>
      <c r="H84" s="66">
        <f>SUM(G84/F84)*100</f>
        <v>92.72061968222731</v>
      </c>
      <c r="I84" s="66">
        <f t="shared" si="16"/>
        <v>115732506.21</v>
      </c>
      <c r="J84" s="66">
        <f t="shared" si="16"/>
        <v>112311108.33000001</v>
      </c>
      <c r="K84" s="66">
        <f t="shared" si="17"/>
        <v>97.04370190187383</v>
      </c>
      <c r="L84" s="8"/>
    </row>
    <row r="85" spans="1:12" ht="12" customHeight="1" hidden="1">
      <c r="A85" s="39" t="s">
        <v>34</v>
      </c>
      <c r="B85" s="53" t="s">
        <v>18</v>
      </c>
      <c r="C85" s="69"/>
      <c r="D85" s="69"/>
      <c r="E85" s="66"/>
      <c r="F85" s="66"/>
      <c r="G85" s="66"/>
      <c r="H85" s="66"/>
      <c r="I85" s="66"/>
      <c r="J85" s="66"/>
      <c r="K85" s="66"/>
      <c r="L85" s="8"/>
    </row>
    <row r="86" spans="1:12" s="15" customFormat="1" ht="20.25" customHeight="1">
      <c r="A86" s="38" t="s">
        <v>83</v>
      </c>
      <c r="B86" s="53" t="s">
        <v>19</v>
      </c>
      <c r="C86" s="69">
        <v>42449716.129999995</v>
      </c>
      <c r="D86" s="69">
        <v>41669412.83999999</v>
      </c>
      <c r="E86" s="66">
        <f aca="true" t="shared" si="18" ref="E86:E181">SUM(D86/C86)*100</f>
        <v>98.16181741331233</v>
      </c>
      <c r="F86" s="69">
        <v>2957402.55</v>
      </c>
      <c r="G86" s="69">
        <v>2349824.95</v>
      </c>
      <c r="H86" s="66">
        <f>SUM(G86/F86)*100</f>
        <v>79.45570176099295</v>
      </c>
      <c r="I86" s="66">
        <f t="shared" si="16"/>
        <v>45407118.67999999</v>
      </c>
      <c r="J86" s="66">
        <f t="shared" si="16"/>
        <v>44019237.78999999</v>
      </c>
      <c r="K86" s="66">
        <f t="shared" si="17"/>
        <v>96.9434728951183</v>
      </c>
      <c r="L86" s="14"/>
    </row>
    <row r="87" spans="1:12" s="15" customFormat="1" ht="37.5" customHeight="1">
      <c r="A87" s="38" t="s">
        <v>84</v>
      </c>
      <c r="B87" s="53" t="s">
        <v>167</v>
      </c>
      <c r="C87" s="66">
        <f>SUM(C88+C91+C93+C104+C105+C106+C107+C108+C109+C110+C111+C112+C113+C114+C115+C116+C118+C119+C120+C121+C122+C123+C124+C125+C126+C127+C128+C129+C130+C117)</f>
        <v>107762283.7</v>
      </c>
      <c r="D87" s="66">
        <f>SUM(D88+D91+D93+D104+D105+D106+D107+D108+D109+D110+D111+D112+D113+D114+D115+D116+D118+D119+D120+D121+D122+D123+D124+D125+D126+D127+D128+D129+D130+D117)</f>
        <v>92277568.07</v>
      </c>
      <c r="E87" s="66">
        <f t="shared" si="18"/>
        <v>85.63067234812137</v>
      </c>
      <c r="F87" s="66">
        <f>SUM(F88:F130)</f>
        <v>279457.38000000006</v>
      </c>
      <c r="G87" s="66">
        <f>SUM(G88:G130)</f>
        <v>252885.83000000002</v>
      </c>
      <c r="H87" s="66">
        <f>SUM(G87/F87)*100</f>
        <v>90.49173437466564</v>
      </c>
      <c r="I87" s="66">
        <f>SUM(I88:I129)</f>
        <v>108041741.08</v>
      </c>
      <c r="J87" s="66">
        <f>SUM(J88:J130)</f>
        <v>92530453.89999999</v>
      </c>
      <c r="K87" s="66">
        <f t="shared" si="17"/>
        <v>85.64324581874833</v>
      </c>
      <c r="L87" s="14"/>
    </row>
    <row r="88" spans="1:12" s="15" customFormat="1" ht="61.5" customHeight="1">
      <c r="A88" s="37">
        <v>3011</v>
      </c>
      <c r="B88" s="51" t="s">
        <v>107</v>
      </c>
      <c r="C88" s="69">
        <v>8472145.51</v>
      </c>
      <c r="D88" s="69">
        <v>8233382.82</v>
      </c>
      <c r="E88" s="67">
        <f t="shared" si="18"/>
        <v>97.18179191188136</v>
      </c>
      <c r="F88" s="67"/>
      <c r="G88" s="67"/>
      <c r="H88" s="66"/>
      <c r="I88" s="67">
        <f>SUM(C88+F88)</f>
        <v>8472145.51</v>
      </c>
      <c r="J88" s="67">
        <f>SUM(D88+G88)</f>
        <v>8233382.82</v>
      </c>
      <c r="K88" s="67">
        <f t="shared" si="17"/>
        <v>97.18179191188136</v>
      </c>
      <c r="L88" s="14"/>
    </row>
    <row r="89" spans="1:12" ht="307.5" customHeight="1" hidden="1">
      <c r="A89" s="37">
        <v>3021</v>
      </c>
      <c r="B89" s="57" t="s">
        <v>85</v>
      </c>
      <c r="C89" s="69"/>
      <c r="D89" s="69"/>
      <c r="E89" s="67" t="e">
        <f t="shared" si="18"/>
        <v>#DIV/0!</v>
      </c>
      <c r="F89" s="67"/>
      <c r="G89" s="67"/>
      <c r="H89" s="66"/>
      <c r="I89" s="67">
        <f aca="true" t="shared" si="19" ref="I89:I95">SUM(C89+F89)</f>
        <v>0</v>
      </c>
      <c r="J89" s="67">
        <f aca="true" t="shared" si="20" ref="J89:J128">SUM(D89+G89)</f>
        <v>0</v>
      </c>
      <c r="K89" s="67" t="e">
        <f t="shared" si="17"/>
        <v>#DIV/0!</v>
      </c>
      <c r="L89" s="8"/>
    </row>
    <row r="90" spans="1:12" ht="14.25" customHeight="1" hidden="1">
      <c r="A90" s="37" t="s">
        <v>27</v>
      </c>
      <c r="B90" s="57" t="s">
        <v>39</v>
      </c>
      <c r="C90" s="69"/>
      <c r="D90" s="69"/>
      <c r="E90" s="67" t="e">
        <f t="shared" si="18"/>
        <v>#DIV/0!</v>
      </c>
      <c r="F90" s="67"/>
      <c r="G90" s="67"/>
      <c r="H90" s="66" t="e">
        <f>SUM(G90/F90)*100</f>
        <v>#DIV/0!</v>
      </c>
      <c r="I90" s="67">
        <f t="shared" si="19"/>
        <v>0</v>
      </c>
      <c r="J90" s="67">
        <f t="shared" si="20"/>
        <v>0</v>
      </c>
      <c r="K90" s="67" t="e">
        <f t="shared" si="17"/>
        <v>#DIV/0!</v>
      </c>
      <c r="L90" s="8"/>
    </row>
    <row r="91" spans="1:12" ht="64.5" customHeight="1">
      <c r="A91" s="37">
        <v>3012</v>
      </c>
      <c r="B91" s="51" t="s">
        <v>97</v>
      </c>
      <c r="C91" s="69">
        <v>23730617.490000002</v>
      </c>
      <c r="D91" s="69">
        <v>23730617.49</v>
      </c>
      <c r="E91" s="67">
        <f t="shared" si="18"/>
        <v>99.99999999999999</v>
      </c>
      <c r="F91" s="67"/>
      <c r="G91" s="67"/>
      <c r="H91" s="66"/>
      <c r="I91" s="67">
        <f t="shared" si="19"/>
        <v>23730617.490000002</v>
      </c>
      <c r="J91" s="67">
        <f t="shared" si="20"/>
        <v>23730617.49</v>
      </c>
      <c r="K91" s="67">
        <f t="shared" si="17"/>
        <v>99.99999999999999</v>
      </c>
      <c r="L91" s="8"/>
    </row>
    <row r="92" spans="1:12" ht="51" customHeight="1" hidden="1">
      <c r="A92" s="37">
        <v>3034</v>
      </c>
      <c r="B92" s="51" t="s">
        <v>99</v>
      </c>
      <c r="C92" s="76"/>
      <c r="D92" s="76"/>
      <c r="E92" s="67" t="e">
        <f t="shared" si="18"/>
        <v>#DIV/0!</v>
      </c>
      <c r="F92" s="73"/>
      <c r="G92" s="73"/>
      <c r="H92" s="66" t="e">
        <f>SUM(G92/F92)*100</f>
        <v>#DIV/0!</v>
      </c>
      <c r="I92" s="67">
        <f t="shared" si="19"/>
        <v>0</v>
      </c>
      <c r="J92" s="67">
        <f t="shared" si="20"/>
        <v>0</v>
      </c>
      <c r="K92" s="67" t="e">
        <f t="shared" si="17"/>
        <v>#DIV/0!</v>
      </c>
      <c r="L92" s="8"/>
    </row>
    <row r="93" spans="1:11" ht="63.75" customHeight="1">
      <c r="A93" s="37">
        <v>3035</v>
      </c>
      <c r="B93" s="51" t="s">
        <v>100</v>
      </c>
      <c r="C93" s="69">
        <v>325000</v>
      </c>
      <c r="D93" s="69">
        <v>314572.45</v>
      </c>
      <c r="E93" s="67">
        <f t="shared" si="18"/>
        <v>96.79152307692308</v>
      </c>
      <c r="F93" s="67"/>
      <c r="G93" s="67"/>
      <c r="H93" s="66"/>
      <c r="I93" s="67">
        <f t="shared" si="19"/>
        <v>325000</v>
      </c>
      <c r="J93" s="67">
        <f t="shared" si="20"/>
        <v>314572.45</v>
      </c>
      <c r="K93" s="67">
        <f t="shared" si="17"/>
        <v>96.79152307692308</v>
      </c>
    </row>
    <row r="94" spans="1:12" ht="20.25" hidden="1">
      <c r="A94" s="37" t="s">
        <v>28</v>
      </c>
      <c r="B94" s="54"/>
      <c r="C94" s="77"/>
      <c r="D94" s="67"/>
      <c r="E94" s="67" t="e">
        <f t="shared" si="18"/>
        <v>#DIV/0!</v>
      </c>
      <c r="F94" s="77"/>
      <c r="G94" s="67"/>
      <c r="H94" s="66" t="e">
        <f>SUM(G94/F94)*100</f>
        <v>#DIV/0!</v>
      </c>
      <c r="I94" s="67">
        <f t="shared" si="19"/>
        <v>0</v>
      </c>
      <c r="J94" s="67">
        <f t="shared" si="20"/>
        <v>0</v>
      </c>
      <c r="K94" s="67" t="e">
        <f t="shared" si="17"/>
        <v>#DIV/0!</v>
      </c>
      <c r="L94" s="8"/>
    </row>
    <row r="95" spans="1:12" ht="134.25" customHeight="1" hidden="1">
      <c r="A95" s="37">
        <v>3023</v>
      </c>
      <c r="B95" s="51" t="s">
        <v>91</v>
      </c>
      <c r="C95" s="76"/>
      <c r="D95" s="76"/>
      <c r="E95" s="67" t="e">
        <f t="shared" si="18"/>
        <v>#DIV/0!</v>
      </c>
      <c r="F95" s="67"/>
      <c r="G95" s="67"/>
      <c r="H95" s="66"/>
      <c r="I95" s="67">
        <f t="shared" si="19"/>
        <v>0</v>
      </c>
      <c r="J95" s="67">
        <f t="shared" si="20"/>
        <v>0</v>
      </c>
      <c r="K95" s="67" t="e">
        <f t="shared" si="17"/>
        <v>#DIV/0!</v>
      </c>
      <c r="L95" s="8"/>
    </row>
    <row r="96" spans="1:12" ht="409.5" customHeight="1" hidden="1">
      <c r="A96" s="37">
        <v>3022</v>
      </c>
      <c r="B96" s="57" t="s">
        <v>51</v>
      </c>
      <c r="C96" s="76"/>
      <c r="D96" s="76"/>
      <c r="E96" s="67">
        <v>100</v>
      </c>
      <c r="F96" s="67"/>
      <c r="G96" s="67"/>
      <c r="H96" s="66"/>
      <c r="I96" s="67">
        <f>SUM(C96+F96)</f>
        <v>0</v>
      </c>
      <c r="J96" s="67">
        <f t="shared" si="20"/>
        <v>0</v>
      </c>
      <c r="K96" s="67"/>
      <c r="L96" s="8"/>
    </row>
    <row r="97" spans="1:12" ht="153" customHeight="1" hidden="1">
      <c r="A97" s="37">
        <v>3013</v>
      </c>
      <c r="B97" s="57" t="s">
        <v>86</v>
      </c>
      <c r="C97" s="76"/>
      <c r="D97" s="76"/>
      <c r="E97" s="67" t="e">
        <f>SUM(D97/C97)*100</f>
        <v>#DIV/0!</v>
      </c>
      <c r="F97" s="67"/>
      <c r="G97" s="67"/>
      <c r="H97" s="66"/>
      <c r="I97" s="67">
        <f aca="true" t="shared" si="21" ref="I97:I130">SUM(C97+F97)</f>
        <v>0</v>
      </c>
      <c r="J97" s="67">
        <f t="shared" si="20"/>
        <v>0</v>
      </c>
      <c r="K97" s="67" t="e">
        <f>SUM(J97/I97)*100</f>
        <v>#DIV/0!</v>
      </c>
      <c r="L97" s="8"/>
    </row>
    <row r="98" spans="1:12" ht="12" customHeight="1" hidden="1">
      <c r="A98" s="37" t="s">
        <v>29</v>
      </c>
      <c r="B98" s="57" t="s">
        <v>62</v>
      </c>
      <c r="C98" s="76"/>
      <c r="D98" s="76"/>
      <c r="E98" s="67">
        <v>100</v>
      </c>
      <c r="F98" s="67"/>
      <c r="G98" s="67"/>
      <c r="H98" s="66" t="e">
        <f>SUM(G98/F98)*100</f>
        <v>#DIV/0!</v>
      </c>
      <c r="I98" s="67">
        <f t="shared" si="21"/>
        <v>0</v>
      </c>
      <c r="J98" s="67">
        <f t="shared" si="20"/>
        <v>0</v>
      </c>
      <c r="K98" s="73">
        <v>100</v>
      </c>
      <c r="L98" s="8"/>
    </row>
    <row r="99" spans="1:12" ht="288.75" customHeight="1" hidden="1">
      <c r="A99" s="37">
        <v>3014</v>
      </c>
      <c r="B99" s="57" t="s">
        <v>87</v>
      </c>
      <c r="C99" s="76"/>
      <c r="D99" s="76"/>
      <c r="E99" s="67" t="e">
        <f t="shared" si="18"/>
        <v>#DIV/0!</v>
      </c>
      <c r="F99" s="67"/>
      <c r="G99" s="67"/>
      <c r="H99" s="66"/>
      <c r="I99" s="67">
        <f t="shared" si="21"/>
        <v>0</v>
      </c>
      <c r="J99" s="67">
        <f t="shared" si="20"/>
        <v>0</v>
      </c>
      <c r="K99" s="67" t="e">
        <f>SUM(J99/I99)*100</f>
        <v>#DIV/0!</v>
      </c>
      <c r="L99" s="8"/>
    </row>
    <row r="100" spans="1:12" ht="291.75" customHeight="1" hidden="1">
      <c r="A100" s="37">
        <v>3024</v>
      </c>
      <c r="B100" s="59" t="s">
        <v>88</v>
      </c>
      <c r="C100" s="76"/>
      <c r="D100" s="76"/>
      <c r="E100" s="67" t="e">
        <f t="shared" si="18"/>
        <v>#DIV/0!</v>
      </c>
      <c r="F100" s="67"/>
      <c r="G100" s="67"/>
      <c r="H100" s="66"/>
      <c r="I100" s="67">
        <f t="shared" si="21"/>
        <v>0</v>
      </c>
      <c r="J100" s="67">
        <f t="shared" si="20"/>
        <v>0</v>
      </c>
      <c r="K100" s="67" t="e">
        <f t="shared" si="17"/>
        <v>#DIV/0!</v>
      </c>
      <c r="L100" s="8"/>
    </row>
    <row r="101" spans="1:12" ht="136.5" customHeight="1" hidden="1">
      <c r="A101" s="37">
        <v>3025</v>
      </c>
      <c r="B101" s="51" t="s">
        <v>89</v>
      </c>
      <c r="C101" s="76"/>
      <c r="D101" s="76"/>
      <c r="E101" s="67" t="e">
        <f t="shared" si="18"/>
        <v>#DIV/0!</v>
      </c>
      <c r="F101" s="67"/>
      <c r="G101" s="67"/>
      <c r="H101" s="66"/>
      <c r="I101" s="67">
        <f t="shared" si="21"/>
        <v>0</v>
      </c>
      <c r="J101" s="67">
        <f t="shared" si="20"/>
        <v>0</v>
      </c>
      <c r="K101" s="67" t="e">
        <f t="shared" si="17"/>
        <v>#DIV/0!</v>
      </c>
      <c r="L101" s="8"/>
    </row>
    <row r="102" spans="1:12" ht="32.25" customHeight="1" hidden="1">
      <c r="A102" s="37">
        <v>3015</v>
      </c>
      <c r="B102" s="64" t="s">
        <v>90</v>
      </c>
      <c r="C102" s="76"/>
      <c r="D102" s="76"/>
      <c r="E102" s="67" t="e">
        <f t="shared" si="18"/>
        <v>#DIV/0!</v>
      </c>
      <c r="F102" s="67"/>
      <c r="G102" s="67"/>
      <c r="H102" s="66"/>
      <c r="I102" s="67">
        <f t="shared" si="21"/>
        <v>0</v>
      </c>
      <c r="J102" s="67">
        <f t="shared" si="20"/>
        <v>0</v>
      </c>
      <c r="K102" s="67" t="e">
        <f t="shared" si="17"/>
        <v>#DIV/0!</v>
      </c>
      <c r="L102" s="8"/>
    </row>
    <row r="103" spans="1:12" ht="34.5" customHeight="1" hidden="1">
      <c r="A103" s="40" t="s">
        <v>77</v>
      </c>
      <c r="B103" s="51" t="s">
        <v>78</v>
      </c>
      <c r="C103" s="76"/>
      <c r="D103" s="76"/>
      <c r="E103" s="67"/>
      <c r="F103" s="76"/>
      <c r="G103" s="76"/>
      <c r="H103" s="67" t="e">
        <f>SUM(G103/F103)*100</f>
        <v>#DIV/0!</v>
      </c>
      <c r="I103" s="67">
        <f t="shared" si="21"/>
        <v>0</v>
      </c>
      <c r="J103" s="67">
        <f t="shared" si="20"/>
        <v>0</v>
      </c>
      <c r="K103" s="67" t="e">
        <f t="shared" si="17"/>
        <v>#DIV/0!</v>
      </c>
      <c r="L103" s="8"/>
    </row>
    <row r="104" spans="1:12" ht="36.75" customHeight="1">
      <c r="A104" s="37">
        <v>3041</v>
      </c>
      <c r="B104" s="51" t="s">
        <v>108</v>
      </c>
      <c r="C104" s="69">
        <v>300000</v>
      </c>
      <c r="D104" s="69">
        <v>200265.88</v>
      </c>
      <c r="E104" s="67">
        <f t="shared" si="18"/>
        <v>66.75529333333333</v>
      </c>
      <c r="F104" s="67"/>
      <c r="G104" s="67"/>
      <c r="H104" s="66"/>
      <c r="I104" s="67">
        <f t="shared" si="21"/>
        <v>300000</v>
      </c>
      <c r="J104" s="67">
        <f t="shared" si="20"/>
        <v>200265.88</v>
      </c>
      <c r="K104" s="67">
        <f t="shared" si="17"/>
        <v>66.75529333333333</v>
      </c>
      <c r="L104" s="8"/>
    </row>
    <row r="105" spans="1:12" ht="42.75" customHeight="1">
      <c r="A105" s="37">
        <v>3042</v>
      </c>
      <c r="B105" s="51" t="s">
        <v>109</v>
      </c>
      <c r="C105" s="69">
        <v>227040</v>
      </c>
      <c r="D105" s="69">
        <v>62780</v>
      </c>
      <c r="E105" s="67">
        <f t="shared" si="18"/>
        <v>27.65151515151515</v>
      </c>
      <c r="F105" s="67"/>
      <c r="G105" s="67"/>
      <c r="H105" s="66"/>
      <c r="I105" s="67">
        <f t="shared" si="21"/>
        <v>227040</v>
      </c>
      <c r="J105" s="67">
        <f t="shared" si="20"/>
        <v>62780</v>
      </c>
      <c r="K105" s="67">
        <f t="shared" si="17"/>
        <v>27.65151515151515</v>
      </c>
      <c r="L105" s="8"/>
    </row>
    <row r="106" spans="1:12" ht="38.25" customHeight="1">
      <c r="A106" s="37">
        <v>3043</v>
      </c>
      <c r="B106" s="51" t="s">
        <v>110</v>
      </c>
      <c r="C106" s="69">
        <v>11524341.8</v>
      </c>
      <c r="D106" s="69">
        <v>10717442.24</v>
      </c>
      <c r="E106" s="67">
        <f t="shared" si="18"/>
        <v>92.99830242799636</v>
      </c>
      <c r="F106" s="67"/>
      <c r="G106" s="67"/>
      <c r="H106" s="66"/>
      <c r="I106" s="67">
        <f t="shared" si="21"/>
        <v>11524341.8</v>
      </c>
      <c r="J106" s="67">
        <f t="shared" si="20"/>
        <v>10717442.24</v>
      </c>
      <c r="K106" s="67">
        <f t="shared" si="17"/>
        <v>92.99830242799636</v>
      </c>
      <c r="L106" s="8"/>
    </row>
    <row r="107" spans="1:12" ht="36.75" customHeight="1">
      <c r="A107" s="37">
        <v>3044</v>
      </c>
      <c r="B107" s="51" t="s">
        <v>111</v>
      </c>
      <c r="C107" s="69">
        <v>4942463.45</v>
      </c>
      <c r="D107" s="69">
        <v>3371442.5</v>
      </c>
      <c r="E107" s="67">
        <f t="shared" si="18"/>
        <v>68.21380742835842</v>
      </c>
      <c r="F107" s="67"/>
      <c r="G107" s="67"/>
      <c r="H107" s="66"/>
      <c r="I107" s="67">
        <f t="shared" si="21"/>
        <v>4942463.45</v>
      </c>
      <c r="J107" s="67">
        <f t="shared" si="20"/>
        <v>3371442.5</v>
      </c>
      <c r="K107" s="67">
        <f t="shared" si="17"/>
        <v>68.21380742835842</v>
      </c>
      <c r="L107" s="8"/>
    </row>
    <row r="108" spans="1:12" ht="47.25" customHeight="1">
      <c r="A108" s="37">
        <v>3045</v>
      </c>
      <c r="B108" s="51" t="s">
        <v>112</v>
      </c>
      <c r="C108" s="69">
        <v>10477065</v>
      </c>
      <c r="D108" s="69">
        <v>9133582.58</v>
      </c>
      <c r="E108" s="67">
        <f t="shared" si="18"/>
        <v>87.17692006301382</v>
      </c>
      <c r="F108" s="67"/>
      <c r="G108" s="67"/>
      <c r="H108" s="66"/>
      <c r="I108" s="67">
        <f t="shared" si="21"/>
        <v>10477065</v>
      </c>
      <c r="J108" s="67">
        <f t="shared" si="20"/>
        <v>9133582.58</v>
      </c>
      <c r="K108" s="67">
        <f t="shared" si="17"/>
        <v>87.17692006301382</v>
      </c>
      <c r="L108" s="8"/>
    </row>
    <row r="109" spans="1:12" ht="40.5" customHeight="1">
      <c r="A109" s="37">
        <v>3046</v>
      </c>
      <c r="B109" s="51" t="s">
        <v>113</v>
      </c>
      <c r="C109" s="69">
        <v>120240</v>
      </c>
      <c r="D109" s="69">
        <v>22277.04</v>
      </c>
      <c r="E109" s="67">
        <f t="shared" si="18"/>
        <v>18.527145708582836</v>
      </c>
      <c r="F109" s="67"/>
      <c r="G109" s="67"/>
      <c r="H109" s="66"/>
      <c r="I109" s="67">
        <f t="shared" si="21"/>
        <v>120240</v>
      </c>
      <c r="J109" s="67">
        <f t="shared" si="20"/>
        <v>22277.04</v>
      </c>
      <c r="K109" s="67">
        <f t="shared" si="17"/>
        <v>18.527145708582836</v>
      </c>
      <c r="L109" s="8"/>
    </row>
    <row r="110" spans="1:12" ht="43.5" customHeight="1">
      <c r="A110" s="37">
        <v>3047</v>
      </c>
      <c r="B110" s="51" t="s">
        <v>114</v>
      </c>
      <c r="C110" s="69">
        <v>11260899.75</v>
      </c>
      <c r="D110" s="69">
        <v>7696017.73</v>
      </c>
      <c r="E110" s="67">
        <f t="shared" si="18"/>
        <v>68.3428313976421</v>
      </c>
      <c r="F110" s="67"/>
      <c r="G110" s="67"/>
      <c r="H110" s="66"/>
      <c r="I110" s="67">
        <f t="shared" si="21"/>
        <v>11260899.75</v>
      </c>
      <c r="J110" s="67">
        <f t="shared" si="20"/>
        <v>7696017.73</v>
      </c>
      <c r="K110" s="67">
        <f t="shared" si="17"/>
        <v>68.3428313976421</v>
      </c>
      <c r="L110" s="8"/>
    </row>
    <row r="111" spans="1:12" ht="62.25" customHeight="1">
      <c r="A111" s="37">
        <v>3081</v>
      </c>
      <c r="B111" s="51" t="s">
        <v>115</v>
      </c>
      <c r="C111" s="69">
        <v>13000000</v>
      </c>
      <c r="D111" s="69">
        <v>10292119.06</v>
      </c>
      <c r="E111" s="67">
        <f t="shared" si="18"/>
        <v>79.17014661538462</v>
      </c>
      <c r="F111" s="67"/>
      <c r="G111" s="67"/>
      <c r="H111" s="66"/>
      <c r="I111" s="67">
        <f t="shared" si="21"/>
        <v>13000000</v>
      </c>
      <c r="J111" s="67">
        <f t="shared" si="20"/>
        <v>10292119.06</v>
      </c>
      <c r="K111" s="67">
        <f t="shared" si="17"/>
        <v>79.17014661538462</v>
      </c>
      <c r="L111" s="8"/>
    </row>
    <row r="112" spans="1:12" ht="81.75" customHeight="1">
      <c r="A112" s="37">
        <v>3082</v>
      </c>
      <c r="B112" s="51" t="s">
        <v>116</v>
      </c>
      <c r="C112" s="69">
        <v>5409600</v>
      </c>
      <c r="D112" s="69">
        <v>3254678.27</v>
      </c>
      <c r="E112" s="67">
        <f t="shared" si="18"/>
        <v>60.16486006359065</v>
      </c>
      <c r="F112" s="67"/>
      <c r="G112" s="67"/>
      <c r="H112" s="66"/>
      <c r="I112" s="67">
        <f t="shared" si="21"/>
        <v>5409600</v>
      </c>
      <c r="J112" s="67">
        <f t="shared" si="20"/>
        <v>3254678.27</v>
      </c>
      <c r="K112" s="67">
        <f t="shared" si="17"/>
        <v>60.16486006359065</v>
      </c>
      <c r="L112" s="8"/>
    </row>
    <row r="113" spans="1:12" ht="62.25" customHeight="1">
      <c r="A113" s="37">
        <v>3083</v>
      </c>
      <c r="B113" s="51" t="s">
        <v>117</v>
      </c>
      <c r="C113" s="69">
        <v>2000000</v>
      </c>
      <c r="D113" s="69">
        <v>1877630.67</v>
      </c>
      <c r="E113" s="67">
        <f t="shared" si="18"/>
        <v>93.88153349999999</v>
      </c>
      <c r="F113" s="67"/>
      <c r="G113" s="67"/>
      <c r="H113" s="66"/>
      <c r="I113" s="67">
        <f t="shared" si="21"/>
        <v>2000000</v>
      </c>
      <c r="J113" s="67">
        <f t="shared" si="20"/>
        <v>1877630.67</v>
      </c>
      <c r="K113" s="67">
        <f t="shared" si="17"/>
        <v>93.88153349999999</v>
      </c>
      <c r="L113" s="8"/>
    </row>
    <row r="114" spans="1:12" ht="77.25" customHeight="1">
      <c r="A114" s="37">
        <v>3084</v>
      </c>
      <c r="B114" s="51" t="s">
        <v>118</v>
      </c>
      <c r="C114" s="69">
        <v>480600</v>
      </c>
      <c r="D114" s="69">
        <v>306761.05</v>
      </c>
      <c r="E114" s="67">
        <f t="shared" si="18"/>
        <v>63.82876612567624</v>
      </c>
      <c r="F114" s="67"/>
      <c r="G114" s="67"/>
      <c r="H114" s="66"/>
      <c r="I114" s="67">
        <f t="shared" si="21"/>
        <v>480600</v>
      </c>
      <c r="J114" s="67">
        <f t="shared" si="20"/>
        <v>306761.05</v>
      </c>
      <c r="K114" s="67">
        <f t="shared" si="17"/>
        <v>63.82876612567624</v>
      </c>
      <c r="L114" s="8"/>
    </row>
    <row r="115" spans="1:12" ht="100.5" customHeight="1">
      <c r="A115" s="37">
        <v>3085</v>
      </c>
      <c r="B115" s="51" t="s">
        <v>119</v>
      </c>
      <c r="C115" s="69">
        <v>40000</v>
      </c>
      <c r="D115" s="69">
        <v>32275.35</v>
      </c>
      <c r="E115" s="67">
        <f t="shared" si="18"/>
        <v>80.68837500000001</v>
      </c>
      <c r="F115" s="67"/>
      <c r="G115" s="67"/>
      <c r="H115" s="66"/>
      <c r="I115" s="67">
        <f t="shared" si="21"/>
        <v>40000</v>
      </c>
      <c r="J115" s="67">
        <f t="shared" si="20"/>
        <v>32275.35</v>
      </c>
      <c r="K115" s="67">
        <f t="shared" si="17"/>
        <v>80.68837500000001</v>
      </c>
      <c r="L115" s="8"/>
    </row>
    <row r="116" spans="1:12" ht="48" customHeight="1">
      <c r="A116" s="37">
        <v>3087</v>
      </c>
      <c r="B116" s="51" t="s">
        <v>174</v>
      </c>
      <c r="C116" s="69">
        <v>3745200</v>
      </c>
      <c r="D116" s="69">
        <v>2313501.95</v>
      </c>
      <c r="E116" s="67">
        <f t="shared" si="18"/>
        <v>61.77245407454877</v>
      </c>
      <c r="F116" s="67"/>
      <c r="G116" s="67"/>
      <c r="H116" s="66"/>
      <c r="I116" s="67">
        <f t="shared" si="21"/>
        <v>3745200</v>
      </c>
      <c r="J116" s="67">
        <f t="shared" si="20"/>
        <v>2313501.95</v>
      </c>
      <c r="K116" s="67">
        <f t="shared" si="17"/>
        <v>61.77245407454877</v>
      </c>
      <c r="L116" s="8"/>
    </row>
    <row r="117" spans="1:12" ht="64.5" customHeight="1">
      <c r="A117" s="44" t="s">
        <v>201</v>
      </c>
      <c r="B117" s="51" t="s">
        <v>202</v>
      </c>
      <c r="C117" s="69">
        <v>150600</v>
      </c>
      <c r="D117" s="69">
        <v>44360.06</v>
      </c>
      <c r="E117" s="67">
        <f t="shared" si="18"/>
        <v>29.45555112881806</v>
      </c>
      <c r="F117" s="67"/>
      <c r="G117" s="67"/>
      <c r="H117" s="66"/>
      <c r="I117" s="67">
        <f t="shared" si="21"/>
        <v>150600</v>
      </c>
      <c r="J117" s="67">
        <f t="shared" si="20"/>
        <v>44360.06</v>
      </c>
      <c r="K117" s="67">
        <f t="shared" si="17"/>
        <v>29.45555112881806</v>
      </c>
      <c r="L117" s="8"/>
    </row>
    <row r="118" spans="1:12" ht="83.25" customHeight="1">
      <c r="A118" s="41" t="s">
        <v>159</v>
      </c>
      <c r="B118" s="51" t="s">
        <v>160</v>
      </c>
      <c r="C118" s="69">
        <v>400000</v>
      </c>
      <c r="D118" s="69">
        <v>338323.04</v>
      </c>
      <c r="E118" s="67">
        <f t="shared" si="18"/>
        <v>84.58076</v>
      </c>
      <c r="F118" s="67"/>
      <c r="G118" s="67"/>
      <c r="H118" s="66"/>
      <c r="I118" s="67">
        <f t="shared" si="21"/>
        <v>400000</v>
      </c>
      <c r="J118" s="67">
        <f t="shared" si="20"/>
        <v>338323.04</v>
      </c>
      <c r="K118" s="67">
        <f t="shared" si="17"/>
        <v>84.58076</v>
      </c>
      <c r="L118" s="8"/>
    </row>
    <row r="119" spans="1:12" ht="44.25" customHeight="1">
      <c r="A119" s="37">
        <v>3242</v>
      </c>
      <c r="B119" s="51" t="s">
        <v>124</v>
      </c>
      <c r="C119" s="69">
        <v>533166</v>
      </c>
      <c r="D119" s="69">
        <v>531330.5</v>
      </c>
      <c r="E119" s="67">
        <f t="shared" si="18"/>
        <v>99.65573573708751</v>
      </c>
      <c r="F119" s="67"/>
      <c r="G119" s="67"/>
      <c r="H119" s="66"/>
      <c r="I119" s="67">
        <f t="shared" si="21"/>
        <v>533166</v>
      </c>
      <c r="J119" s="67">
        <f t="shared" si="20"/>
        <v>531330.5</v>
      </c>
      <c r="K119" s="67">
        <f t="shared" si="17"/>
        <v>99.65573573708751</v>
      </c>
      <c r="L119" s="8"/>
    </row>
    <row r="120" spans="1:12" ht="281.25" customHeight="1">
      <c r="A120" s="37">
        <v>3230</v>
      </c>
      <c r="B120" s="51" t="s">
        <v>169</v>
      </c>
      <c r="C120" s="69">
        <v>925962</v>
      </c>
      <c r="D120" s="69">
        <v>896865.17</v>
      </c>
      <c r="E120" s="67">
        <f t="shared" si="18"/>
        <v>96.85766478537997</v>
      </c>
      <c r="F120" s="76"/>
      <c r="G120" s="76"/>
      <c r="H120" s="67"/>
      <c r="I120" s="67">
        <f t="shared" si="21"/>
        <v>925962</v>
      </c>
      <c r="J120" s="67">
        <f t="shared" si="20"/>
        <v>896865.17</v>
      </c>
      <c r="K120" s="67">
        <f t="shared" si="17"/>
        <v>96.85766478537997</v>
      </c>
      <c r="L120" s="8"/>
    </row>
    <row r="121" spans="1:12" ht="12" customHeight="1" hidden="1">
      <c r="A121" s="37">
        <v>3192</v>
      </c>
      <c r="B121" s="51" t="s">
        <v>123</v>
      </c>
      <c r="C121" s="76"/>
      <c r="D121" s="76"/>
      <c r="E121" s="67" t="e">
        <f t="shared" si="18"/>
        <v>#DIV/0!</v>
      </c>
      <c r="F121" s="76"/>
      <c r="G121" s="76"/>
      <c r="H121" s="67"/>
      <c r="I121" s="67">
        <f t="shared" si="21"/>
        <v>0</v>
      </c>
      <c r="J121" s="67">
        <f t="shared" si="20"/>
        <v>0</v>
      </c>
      <c r="K121" s="67" t="e">
        <f t="shared" si="17"/>
        <v>#DIV/0!</v>
      </c>
      <c r="L121" s="8"/>
    </row>
    <row r="122" spans="1:12" ht="112.5" customHeight="1">
      <c r="A122" s="37">
        <v>3160</v>
      </c>
      <c r="B122" s="51" t="s">
        <v>122</v>
      </c>
      <c r="C122" s="69">
        <v>371000</v>
      </c>
      <c r="D122" s="69">
        <v>369701.73</v>
      </c>
      <c r="E122" s="67">
        <f t="shared" si="18"/>
        <v>99.65006199460916</v>
      </c>
      <c r="F122" s="67"/>
      <c r="G122" s="67"/>
      <c r="H122" s="67"/>
      <c r="I122" s="67">
        <f t="shared" si="21"/>
        <v>371000</v>
      </c>
      <c r="J122" s="67">
        <f t="shared" si="20"/>
        <v>369701.73</v>
      </c>
      <c r="K122" s="67">
        <f t="shared" si="17"/>
        <v>99.65006199460916</v>
      </c>
      <c r="L122" s="8"/>
    </row>
    <row r="123" spans="1:12" ht="40.5" customHeight="1">
      <c r="A123" s="37">
        <v>3032</v>
      </c>
      <c r="B123" s="51" t="s">
        <v>99</v>
      </c>
      <c r="C123" s="69">
        <v>65000</v>
      </c>
      <c r="D123" s="69">
        <v>61822.81</v>
      </c>
      <c r="E123" s="67">
        <f t="shared" si="18"/>
        <v>95.11201538461538</v>
      </c>
      <c r="F123" s="67"/>
      <c r="G123" s="67"/>
      <c r="H123" s="67"/>
      <c r="I123" s="67">
        <f t="shared" si="21"/>
        <v>65000</v>
      </c>
      <c r="J123" s="67">
        <f t="shared" si="20"/>
        <v>61822.81</v>
      </c>
      <c r="K123" s="67">
        <f t="shared" si="17"/>
        <v>95.11201538461538</v>
      </c>
      <c r="L123" s="8"/>
    </row>
    <row r="124" spans="1:12" ht="62.25" customHeight="1">
      <c r="A124" s="41" t="s">
        <v>104</v>
      </c>
      <c r="B124" s="51" t="s">
        <v>98</v>
      </c>
      <c r="C124" s="69">
        <v>1516621</v>
      </c>
      <c r="D124" s="69">
        <v>834960.44</v>
      </c>
      <c r="E124" s="67">
        <f t="shared" si="18"/>
        <v>55.05399437301738</v>
      </c>
      <c r="F124" s="67"/>
      <c r="G124" s="67"/>
      <c r="H124" s="67"/>
      <c r="I124" s="67">
        <f t="shared" si="21"/>
        <v>1516621</v>
      </c>
      <c r="J124" s="67">
        <f t="shared" si="20"/>
        <v>834960.44</v>
      </c>
      <c r="K124" s="67">
        <f t="shared" si="17"/>
        <v>55.05399437301738</v>
      </c>
      <c r="L124" s="8"/>
    </row>
    <row r="125" spans="1:12" ht="82.5" customHeight="1">
      <c r="A125" s="41">
        <v>3104</v>
      </c>
      <c r="B125" s="51" t="s">
        <v>94</v>
      </c>
      <c r="C125" s="69">
        <v>4332290</v>
      </c>
      <c r="D125" s="69">
        <v>4304268.87</v>
      </c>
      <c r="E125" s="67">
        <f t="shared" si="18"/>
        <v>99.35320280959955</v>
      </c>
      <c r="F125" s="69">
        <v>101269</v>
      </c>
      <c r="G125" s="69">
        <v>74697.45</v>
      </c>
      <c r="H125" s="67">
        <f>SUM(G125/F125)*100</f>
        <v>73.76141761052246</v>
      </c>
      <c r="I125" s="67">
        <f t="shared" si="21"/>
        <v>4433559</v>
      </c>
      <c r="J125" s="67">
        <f t="shared" si="20"/>
        <v>4378966.32</v>
      </c>
      <c r="K125" s="67">
        <f t="shared" si="17"/>
        <v>98.76864884396487</v>
      </c>
      <c r="L125" s="8"/>
    </row>
    <row r="126" spans="1:12" ht="36" customHeight="1">
      <c r="A126" s="41">
        <v>3112</v>
      </c>
      <c r="B126" s="51" t="s">
        <v>92</v>
      </c>
      <c r="C126" s="69">
        <v>20000</v>
      </c>
      <c r="D126" s="69">
        <v>15000</v>
      </c>
      <c r="E126" s="67">
        <f t="shared" si="18"/>
        <v>75</v>
      </c>
      <c r="F126" s="67"/>
      <c r="G126" s="67"/>
      <c r="H126" s="67"/>
      <c r="I126" s="67">
        <f t="shared" si="21"/>
        <v>20000</v>
      </c>
      <c r="J126" s="67">
        <f t="shared" si="20"/>
        <v>15000</v>
      </c>
      <c r="K126" s="67">
        <f t="shared" si="17"/>
        <v>75</v>
      </c>
      <c r="L126" s="8"/>
    </row>
    <row r="127" spans="1:12" ht="66" customHeight="1">
      <c r="A127" s="41">
        <v>3121</v>
      </c>
      <c r="B127" s="51" t="s">
        <v>120</v>
      </c>
      <c r="C127" s="69">
        <v>1943870</v>
      </c>
      <c r="D127" s="69">
        <v>1938025.13</v>
      </c>
      <c r="E127" s="67">
        <f t="shared" si="18"/>
        <v>99.6993178556179</v>
      </c>
      <c r="F127" s="67"/>
      <c r="G127" s="67"/>
      <c r="H127" s="67"/>
      <c r="I127" s="67">
        <f t="shared" si="21"/>
        <v>1943870</v>
      </c>
      <c r="J127" s="67">
        <f t="shared" si="20"/>
        <v>1938025.13</v>
      </c>
      <c r="K127" s="67">
        <f t="shared" si="17"/>
        <v>99.6993178556179</v>
      </c>
      <c r="L127" s="8"/>
    </row>
    <row r="128" spans="1:12" ht="18.75" customHeight="1">
      <c r="A128" s="41">
        <v>3133</v>
      </c>
      <c r="B128" s="51" t="s">
        <v>121</v>
      </c>
      <c r="C128" s="69">
        <v>103500</v>
      </c>
      <c r="D128" s="69">
        <v>77303.24</v>
      </c>
      <c r="E128" s="67">
        <f t="shared" si="18"/>
        <v>74.68912077294686</v>
      </c>
      <c r="F128" s="67"/>
      <c r="G128" s="67"/>
      <c r="H128" s="67"/>
      <c r="I128" s="67">
        <f t="shared" si="21"/>
        <v>103500</v>
      </c>
      <c r="J128" s="67">
        <f t="shared" si="20"/>
        <v>77303.24</v>
      </c>
      <c r="K128" s="67">
        <f t="shared" si="17"/>
        <v>74.68912077294686</v>
      </c>
      <c r="L128" s="8"/>
    </row>
    <row r="129" spans="1:12" ht="101.25" customHeight="1">
      <c r="A129" s="37">
        <v>3140</v>
      </c>
      <c r="B129" s="51" t="s">
        <v>93</v>
      </c>
      <c r="C129" s="69">
        <v>1345061.7</v>
      </c>
      <c r="D129" s="69">
        <v>1306260</v>
      </c>
      <c r="E129" s="67">
        <f t="shared" si="18"/>
        <v>97.11524757563167</v>
      </c>
      <c r="F129" s="69">
        <v>178188.38000000006</v>
      </c>
      <c r="G129" s="69">
        <v>178188.38</v>
      </c>
      <c r="H129" s="67">
        <f>SUM(G129/F129)*100</f>
        <v>99.99999999999997</v>
      </c>
      <c r="I129" s="67">
        <f t="shared" si="21"/>
        <v>1523250.08</v>
      </c>
      <c r="J129" s="67">
        <f>SUM(D129+G129)</f>
        <v>1484448.38</v>
      </c>
      <c r="K129" s="67">
        <f t="shared" si="17"/>
        <v>97.45270323570243</v>
      </c>
      <c r="L129" s="8"/>
    </row>
    <row r="130" spans="1:12" ht="41.25" customHeight="1" hidden="1">
      <c r="A130" s="41" t="s">
        <v>139</v>
      </c>
      <c r="B130" s="51" t="s">
        <v>78</v>
      </c>
      <c r="C130" s="66"/>
      <c r="D130" s="66"/>
      <c r="E130" s="67"/>
      <c r="F130" s="76"/>
      <c r="G130" s="76"/>
      <c r="H130" s="67" t="e">
        <f>SUM(G130/F130)*100</f>
        <v>#DIV/0!</v>
      </c>
      <c r="I130" s="67">
        <f t="shared" si="21"/>
        <v>0</v>
      </c>
      <c r="J130" s="67">
        <f>SUM(D130+G130)</f>
        <v>0</v>
      </c>
      <c r="K130" s="67" t="e">
        <f t="shared" si="17"/>
        <v>#DIV/0!</v>
      </c>
      <c r="L130" s="8"/>
    </row>
    <row r="131" spans="1:12" s="15" customFormat="1" ht="18.75" customHeight="1">
      <c r="A131" s="39">
        <v>4000</v>
      </c>
      <c r="B131" s="53" t="s">
        <v>20</v>
      </c>
      <c r="C131" s="66">
        <f>SUM(C132:C137)</f>
        <v>7200250</v>
      </c>
      <c r="D131" s="66">
        <f>SUM(D132:D137)</f>
        <v>6842887.35</v>
      </c>
      <c r="E131" s="66">
        <f t="shared" si="18"/>
        <v>95.03680219436824</v>
      </c>
      <c r="F131" s="66">
        <f>SUM(F132:F137)</f>
        <v>348840.91000000003</v>
      </c>
      <c r="G131" s="66">
        <f>SUM(G132:G137)</f>
        <v>345926.91000000003</v>
      </c>
      <c r="H131" s="66">
        <f aca="true" t="shared" si="22" ref="H131:H138">SUM(G131/F131)*100</f>
        <v>99.16466219515367</v>
      </c>
      <c r="I131" s="66">
        <f>SUM(I132:I137)</f>
        <v>7549090.91</v>
      </c>
      <c r="J131" s="66">
        <f>SUM(J132:J137)</f>
        <v>7188814.26</v>
      </c>
      <c r="K131" s="66">
        <f t="shared" si="17"/>
        <v>95.22754919373465</v>
      </c>
      <c r="L131" s="14"/>
    </row>
    <row r="132" spans="1:12" s="15" customFormat="1" ht="23.25" customHeight="1">
      <c r="A132" s="37">
        <v>4030</v>
      </c>
      <c r="B132" s="65" t="s">
        <v>125</v>
      </c>
      <c r="C132" s="69">
        <v>3173000</v>
      </c>
      <c r="D132" s="69">
        <v>3066984.78</v>
      </c>
      <c r="E132" s="67">
        <f t="shared" si="18"/>
        <v>96.6588332808068</v>
      </c>
      <c r="F132" s="69">
        <v>208930.67</v>
      </c>
      <c r="G132" s="69">
        <v>208930.67</v>
      </c>
      <c r="H132" s="67">
        <f t="shared" si="22"/>
        <v>100</v>
      </c>
      <c r="I132" s="67">
        <f aca="true" t="shared" si="23" ref="I132:J137">SUM(C132+F132)</f>
        <v>3381930.67</v>
      </c>
      <c r="J132" s="67">
        <f t="shared" si="23"/>
        <v>3275915.4499999997</v>
      </c>
      <c r="K132" s="67">
        <f t="shared" si="17"/>
        <v>96.86524561427511</v>
      </c>
      <c r="L132" s="14"/>
    </row>
    <row r="133" spans="1:12" s="15" customFormat="1" ht="21" customHeight="1">
      <c r="A133" s="37">
        <v>4040</v>
      </c>
      <c r="B133" s="51" t="s">
        <v>126</v>
      </c>
      <c r="C133" s="69">
        <v>412400</v>
      </c>
      <c r="D133" s="69">
        <v>389125.4</v>
      </c>
      <c r="E133" s="67">
        <f t="shared" si="18"/>
        <v>94.3563045586809</v>
      </c>
      <c r="F133" s="69"/>
      <c r="G133" s="69"/>
      <c r="H133" s="67"/>
      <c r="I133" s="67">
        <f t="shared" si="23"/>
        <v>412400</v>
      </c>
      <c r="J133" s="67">
        <f t="shared" si="23"/>
        <v>389125.4</v>
      </c>
      <c r="K133" s="67">
        <f t="shared" si="17"/>
        <v>94.3563045586809</v>
      </c>
      <c r="L133" s="14"/>
    </row>
    <row r="134" spans="1:12" s="15" customFormat="1" ht="60" customHeight="1">
      <c r="A134" s="37">
        <v>4060</v>
      </c>
      <c r="B134" s="51" t="s">
        <v>127</v>
      </c>
      <c r="C134" s="69">
        <v>2738650</v>
      </c>
      <c r="D134" s="69">
        <v>2529243.54</v>
      </c>
      <c r="E134" s="67">
        <f t="shared" si="18"/>
        <v>92.3536611104011</v>
      </c>
      <c r="F134" s="69">
        <v>139827.24</v>
      </c>
      <c r="G134" s="69">
        <v>136913.24</v>
      </c>
      <c r="H134" s="67">
        <f t="shared" si="22"/>
        <v>97.91599977229043</v>
      </c>
      <c r="I134" s="67">
        <f t="shared" si="23"/>
        <v>2878477.24</v>
      </c>
      <c r="J134" s="67">
        <f t="shared" si="23"/>
        <v>2666156.7800000003</v>
      </c>
      <c r="K134" s="67">
        <f t="shared" si="17"/>
        <v>92.62386177491541</v>
      </c>
      <c r="L134" s="14"/>
    </row>
    <row r="135" spans="1:12" s="15" customFormat="1" ht="44.25" customHeight="1">
      <c r="A135" s="37">
        <v>4081</v>
      </c>
      <c r="B135" s="51" t="s">
        <v>128</v>
      </c>
      <c r="C135" s="69">
        <v>621200</v>
      </c>
      <c r="D135" s="69">
        <v>620396.63</v>
      </c>
      <c r="E135" s="67">
        <f t="shared" si="18"/>
        <v>99.87067450096588</v>
      </c>
      <c r="F135" s="69">
        <v>83</v>
      </c>
      <c r="G135" s="69">
        <v>83</v>
      </c>
      <c r="H135" s="67">
        <f t="shared" si="22"/>
        <v>100</v>
      </c>
      <c r="I135" s="67">
        <f t="shared" si="23"/>
        <v>621283</v>
      </c>
      <c r="J135" s="67">
        <f t="shared" si="23"/>
        <v>620479.63</v>
      </c>
      <c r="K135" s="67">
        <f t="shared" si="17"/>
        <v>99.87069177814297</v>
      </c>
      <c r="L135" s="14"/>
    </row>
    <row r="136" spans="1:12" s="15" customFormat="1" ht="84.75" customHeight="1" hidden="1">
      <c r="A136" s="37">
        <v>110206</v>
      </c>
      <c r="B136" s="57" t="s">
        <v>37</v>
      </c>
      <c r="C136" s="67"/>
      <c r="D136" s="67"/>
      <c r="E136" s="67" t="e">
        <f t="shared" si="18"/>
        <v>#DIV/0!</v>
      </c>
      <c r="F136" s="67"/>
      <c r="G136" s="67"/>
      <c r="H136" s="67" t="e">
        <f t="shared" si="22"/>
        <v>#DIV/0!</v>
      </c>
      <c r="I136" s="67">
        <f t="shared" si="23"/>
        <v>0</v>
      </c>
      <c r="J136" s="67">
        <f t="shared" si="23"/>
        <v>0</v>
      </c>
      <c r="K136" s="67"/>
      <c r="L136" s="14"/>
    </row>
    <row r="137" spans="1:12" ht="21.75" customHeight="1">
      <c r="A137" s="37">
        <v>4082</v>
      </c>
      <c r="B137" s="51" t="s">
        <v>129</v>
      </c>
      <c r="C137" s="69">
        <v>255000</v>
      </c>
      <c r="D137" s="69">
        <v>237137</v>
      </c>
      <c r="E137" s="67">
        <f t="shared" si="18"/>
        <v>92.99490196078432</v>
      </c>
      <c r="F137" s="76"/>
      <c r="G137" s="76"/>
      <c r="H137" s="67"/>
      <c r="I137" s="67">
        <f t="shared" si="23"/>
        <v>255000</v>
      </c>
      <c r="J137" s="67">
        <f t="shared" si="23"/>
        <v>237137</v>
      </c>
      <c r="K137" s="67">
        <f t="shared" si="17"/>
        <v>92.99490196078432</v>
      </c>
      <c r="L137" s="8"/>
    </row>
    <row r="138" spans="1:12" ht="18.75" customHeight="1" hidden="1">
      <c r="A138" s="39">
        <v>7200</v>
      </c>
      <c r="B138" s="53" t="s">
        <v>21</v>
      </c>
      <c r="C138" s="66">
        <f>SUM(C139:C141)</f>
        <v>0</v>
      </c>
      <c r="D138" s="66">
        <f>SUM(D139:D140)</f>
        <v>0</v>
      </c>
      <c r="E138" s="66" t="e">
        <f t="shared" si="18"/>
        <v>#DIV/0!</v>
      </c>
      <c r="F138" s="66">
        <f>SUM(F139:F140)</f>
        <v>0</v>
      </c>
      <c r="G138" s="66">
        <f>SUM(G139:G140)</f>
        <v>0</v>
      </c>
      <c r="H138" s="66" t="e">
        <f t="shared" si="22"/>
        <v>#DIV/0!</v>
      </c>
      <c r="I138" s="66">
        <f>SUM(I139:I140)</f>
        <v>0</v>
      </c>
      <c r="J138" s="66">
        <f>SUM(J139:J140)</f>
        <v>0</v>
      </c>
      <c r="K138" s="66" t="e">
        <f t="shared" si="17"/>
        <v>#DIV/0!</v>
      </c>
      <c r="L138" s="8"/>
    </row>
    <row r="139" spans="1:12" s="15" customFormat="1" ht="42" customHeight="1" hidden="1">
      <c r="A139" s="37"/>
      <c r="B139" s="51"/>
      <c r="C139" s="76"/>
      <c r="D139" s="76"/>
      <c r="E139" s="67" t="e">
        <f t="shared" si="18"/>
        <v>#DIV/0!</v>
      </c>
      <c r="F139" s="67"/>
      <c r="G139" s="67"/>
      <c r="H139" s="67"/>
      <c r="I139" s="67">
        <f>SUM(C139+F139)</f>
        <v>0</v>
      </c>
      <c r="J139" s="67">
        <f>SUM(D139+G139)</f>
        <v>0</v>
      </c>
      <c r="K139" s="67" t="e">
        <f t="shared" si="17"/>
        <v>#DIV/0!</v>
      </c>
      <c r="L139" s="14"/>
    </row>
    <row r="140" spans="1:12" ht="33" customHeight="1" hidden="1">
      <c r="A140" s="37">
        <v>120201</v>
      </c>
      <c r="B140" s="57" t="s">
        <v>66</v>
      </c>
      <c r="C140" s="76"/>
      <c r="D140" s="76"/>
      <c r="E140" s="67" t="e">
        <f t="shared" si="18"/>
        <v>#DIV/0!</v>
      </c>
      <c r="F140" s="76"/>
      <c r="G140" s="76"/>
      <c r="H140" s="67" t="e">
        <f>SUM(G140/F140)*100</f>
        <v>#DIV/0!</v>
      </c>
      <c r="I140" s="67">
        <f>SUM(C140+F140)</f>
        <v>0</v>
      </c>
      <c r="J140" s="67">
        <f>SUM(D140+G140)</f>
        <v>0</v>
      </c>
      <c r="K140" s="67" t="e">
        <f t="shared" si="17"/>
        <v>#DIV/0!</v>
      </c>
      <c r="L140" s="8"/>
    </row>
    <row r="141" spans="1:12" ht="20.25" hidden="1">
      <c r="A141" s="37">
        <v>120300</v>
      </c>
      <c r="B141" s="57" t="s">
        <v>35</v>
      </c>
      <c r="C141" s="67"/>
      <c r="D141" s="67"/>
      <c r="E141" s="67" t="e">
        <f t="shared" si="18"/>
        <v>#DIV/0!</v>
      </c>
      <c r="F141" s="67"/>
      <c r="G141" s="67"/>
      <c r="H141" s="67"/>
      <c r="I141" s="67">
        <f>SUM(C141+F141)</f>
        <v>0</v>
      </c>
      <c r="J141" s="67"/>
      <c r="K141" s="67"/>
      <c r="L141" s="8"/>
    </row>
    <row r="142" spans="1:12" ht="20.25" customHeight="1">
      <c r="A142" s="39">
        <v>5000</v>
      </c>
      <c r="B142" s="53" t="s">
        <v>22</v>
      </c>
      <c r="C142" s="66">
        <f>SUM(C143:C146)</f>
        <v>1963800</v>
      </c>
      <c r="D142" s="66">
        <f>SUM(D143:D146)</f>
        <v>1803061.46</v>
      </c>
      <c r="E142" s="66">
        <f t="shared" si="18"/>
        <v>91.81492310825949</v>
      </c>
      <c r="F142" s="66">
        <f>SUM(F143:F145)</f>
        <v>6999.999999999999</v>
      </c>
      <c r="G142" s="66">
        <f>SUM(G143:G145)</f>
        <v>7000</v>
      </c>
      <c r="H142" s="66">
        <f>SUM(G142/F142)*100</f>
        <v>100.00000000000003</v>
      </c>
      <c r="I142" s="66">
        <f>SUM(I143:I145)</f>
        <v>1970800</v>
      </c>
      <c r="J142" s="66">
        <f>SUM(J143:J145)</f>
        <v>1810061.46</v>
      </c>
      <c r="K142" s="66">
        <f t="shared" si="17"/>
        <v>91.84399533184492</v>
      </c>
      <c r="L142" s="8"/>
    </row>
    <row r="143" spans="1:12" s="15" customFormat="1" ht="39.75" customHeight="1">
      <c r="A143" s="37">
        <v>5041</v>
      </c>
      <c r="B143" s="51" t="s">
        <v>130</v>
      </c>
      <c r="C143" s="69">
        <v>393541</v>
      </c>
      <c r="D143" s="69">
        <v>305506.39</v>
      </c>
      <c r="E143" s="67">
        <f t="shared" si="18"/>
        <v>77.63013002457177</v>
      </c>
      <c r="F143" s="76"/>
      <c r="G143" s="76"/>
      <c r="H143" s="66"/>
      <c r="I143" s="67">
        <f>SUM(C143+F143)</f>
        <v>393541</v>
      </c>
      <c r="J143" s="67">
        <f>SUM(D143+G143)</f>
        <v>305506.39</v>
      </c>
      <c r="K143" s="67">
        <f t="shared" si="17"/>
        <v>77.63013002457177</v>
      </c>
      <c r="L143" s="14"/>
    </row>
    <row r="144" spans="1:12" s="15" customFormat="1" ht="78.75" customHeight="1">
      <c r="A144" s="37">
        <v>5061</v>
      </c>
      <c r="B144" s="51" t="s">
        <v>95</v>
      </c>
      <c r="C144" s="69">
        <v>834200</v>
      </c>
      <c r="D144" s="69">
        <v>804155.75</v>
      </c>
      <c r="E144" s="67">
        <f t="shared" si="18"/>
        <v>96.39843562694797</v>
      </c>
      <c r="F144" s="76"/>
      <c r="G144" s="76"/>
      <c r="H144" s="67"/>
      <c r="I144" s="67">
        <f>SUM(C144+F144)</f>
        <v>834200</v>
      </c>
      <c r="J144" s="67">
        <f>SUM(D144+G144)</f>
        <v>804155.75</v>
      </c>
      <c r="K144" s="67">
        <f t="shared" si="17"/>
        <v>96.39843562694797</v>
      </c>
      <c r="L144" s="14"/>
    </row>
    <row r="145" spans="1:12" ht="60.75" customHeight="1">
      <c r="A145" s="37">
        <v>5031</v>
      </c>
      <c r="B145" s="51" t="s">
        <v>96</v>
      </c>
      <c r="C145" s="69">
        <v>736059</v>
      </c>
      <c r="D145" s="69">
        <v>693399.32</v>
      </c>
      <c r="E145" s="67">
        <f t="shared" si="18"/>
        <v>94.20431242604192</v>
      </c>
      <c r="F145" s="69">
        <v>6999.999999999999</v>
      </c>
      <c r="G145" s="69">
        <v>7000</v>
      </c>
      <c r="H145" s="67">
        <f>SUM(G145/F145)*100</f>
        <v>100.00000000000003</v>
      </c>
      <c r="I145" s="67">
        <f aca="true" t="shared" si="24" ref="I145:J177">SUM(C145+F145)</f>
        <v>743059</v>
      </c>
      <c r="J145" s="67">
        <f>SUM(D145+G145)</f>
        <v>700399.32</v>
      </c>
      <c r="K145" s="67">
        <f t="shared" si="17"/>
        <v>94.25891079981535</v>
      </c>
      <c r="L145" s="8"/>
    </row>
    <row r="146" spans="1:12" ht="42.75" customHeight="1">
      <c r="A146" s="44" t="s">
        <v>191</v>
      </c>
      <c r="B146" s="51" t="s">
        <v>192</v>
      </c>
      <c r="C146" s="76"/>
      <c r="D146" s="76"/>
      <c r="E146" s="67"/>
      <c r="F146" s="69">
        <v>300000</v>
      </c>
      <c r="G146" s="69">
        <v>260000</v>
      </c>
      <c r="H146" s="67">
        <f>SUM(G146/F146)*100</f>
        <v>86.66666666666667</v>
      </c>
      <c r="I146" s="67">
        <f t="shared" si="24"/>
        <v>300000</v>
      </c>
      <c r="J146" s="67">
        <f>SUM(D146+G146)</f>
        <v>260000</v>
      </c>
      <c r="K146" s="67">
        <f t="shared" si="17"/>
        <v>86.66666666666667</v>
      </c>
      <c r="L146" s="8"/>
    </row>
    <row r="147" spans="1:12" ht="143.25" customHeight="1">
      <c r="A147" s="44" t="s">
        <v>193</v>
      </c>
      <c r="B147" s="51" t="s">
        <v>194</v>
      </c>
      <c r="C147" s="66"/>
      <c r="D147" s="66"/>
      <c r="E147" s="67"/>
      <c r="F147" s="69">
        <v>1064727</v>
      </c>
      <c r="G147" s="69">
        <v>1057131</v>
      </c>
      <c r="H147" s="67">
        <f>SUM(G147/F147)*100</f>
        <v>99.28657768611109</v>
      </c>
      <c r="I147" s="67">
        <f t="shared" si="24"/>
        <v>1064727</v>
      </c>
      <c r="J147" s="67">
        <f>SUM(D147+G147)</f>
        <v>1057131</v>
      </c>
      <c r="K147" s="67">
        <f>SUM(J147/I147)*100</f>
        <v>99.28657768611109</v>
      </c>
      <c r="L147" s="8"/>
    </row>
    <row r="148" spans="1:12" ht="64.5" customHeight="1">
      <c r="A148" s="44" t="s">
        <v>195</v>
      </c>
      <c r="B148" s="51" t="s">
        <v>196</v>
      </c>
      <c r="C148" s="66"/>
      <c r="D148" s="66"/>
      <c r="E148" s="67"/>
      <c r="F148" s="69">
        <v>1883615.3200000003</v>
      </c>
      <c r="G148" s="69">
        <v>1861389.77</v>
      </c>
      <c r="H148" s="67">
        <f>SUM(G148/F148)*100</f>
        <v>98.82005897042713</v>
      </c>
      <c r="I148" s="67">
        <f t="shared" si="24"/>
        <v>1883615.3200000003</v>
      </c>
      <c r="J148" s="67">
        <f>SUM(D148+G148)</f>
        <v>1861389.77</v>
      </c>
      <c r="K148" s="67">
        <f>SUM(J148/I148)*100</f>
        <v>98.82005897042713</v>
      </c>
      <c r="L148" s="8"/>
    </row>
    <row r="149" spans="1:12" s="15" customFormat="1" ht="80.25" customHeight="1">
      <c r="A149" s="44" t="s">
        <v>197</v>
      </c>
      <c r="B149" s="51" t="s">
        <v>198</v>
      </c>
      <c r="C149" s="76"/>
      <c r="D149" s="76"/>
      <c r="E149" s="67"/>
      <c r="F149" s="69">
        <v>770000</v>
      </c>
      <c r="G149" s="69">
        <v>757179.08</v>
      </c>
      <c r="H149" s="67">
        <f aca="true" t="shared" si="25" ref="H149:H154">SUM(G149/F149)*100</f>
        <v>98.33494545454545</v>
      </c>
      <c r="I149" s="67">
        <f t="shared" si="24"/>
        <v>770000</v>
      </c>
      <c r="J149" s="67">
        <f>SUM(D149+G149)</f>
        <v>757179.08</v>
      </c>
      <c r="K149" s="67">
        <f t="shared" si="17"/>
        <v>98.33494545454545</v>
      </c>
      <c r="L149" s="14"/>
    </row>
    <row r="150" spans="1:12" s="15" customFormat="1" ht="42.75" customHeight="1">
      <c r="A150" s="43" t="s">
        <v>179</v>
      </c>
      <c r="B150" s="51" t="s">
        <v>180</v>
      </c>
      <c r="C150" s="69">
        <v>10000</v>
      </c>
      <c r="D150" s="69">
        <v>9998.8</v>
      </c>
      <c r="E150" s="67"/>
      <c r="F150" s="70"/>
      <c r="G150" s="70"/>
      <c r="H150" s="67"/>
      <c r="I150" s="67">
        <f t="shared" si="24"/>
        <v>10000</v>
      </c>
      <c r="J150" s="67">
        <f t="shared" si="24"/>
        <v>9998.8</v>
      </c>
      <c r="K150" s="67">
        <f t="shared" si="17"/>
        <v>99.98799999999999</v>
      </c>
      <c r="L150" s="14"/>
    </row>
    <row r="151" spans="1:12" ht="25.5" customHeight="1">
      <c r="A151" s="43" t="s">
        <v>181</v>
      </c>
      <c r="B151" s="51" t="s">
        <v>134</v>
      </c>
      <c r="C151" s="76"/>
      <c r="D151" s="76"/>
      <c r="E151" s="67"/>
      <c r="F151" s="69">
        <v>2489726.340000001</v>
      </c>
      <c r="G151" s="69">
        <v>2256334.98</v>
      </c>
      <c r="H151" s="67">
        <f t="shared" si="25"/>
        <v>90.62582275608649</v>
      </c>
      <c r="I151" s="67">
        <f t="shared" si="24"/>
        <v>2489726.340000001</v>
      </c>
      <c r="J151" s="67">
        <f t="shared" si="24"/>
        <v>2256334.98</v>
      </c>
      <c r="K151" s="67">
        <f t="shared" si="17"/>
        <v>90.62582275608649</v>
      </c>
      <c r="L151" s="8"/>
    </row>
    <row r="152" spans="1:12" ht="41.25" customHeight="1">
      <c r="A152" s="44" t="s">
        <v>203</v>
      </c>
      <c r="B152" s="51" t="s">
        <v>204</v>
      </c>
      <c r="C152" s="76"/>
      <c r="D152" s="76"/>
      <c r="E152" s="67"/>
      <c r="F152" s="69">
        <v>40000</v>
      </c>
      <c r="G152" s="69">
        <v>40000</v>
      </c>
      <c r="H152" s="67">
        <f t="shared" si="25"/>
        <v>100</v>
      </c>
      <c r="I152" s="67">
        <f t="shared" si="24"/>
        <v>40000</v>
      </c>
      <c r="J152" s="67">
        <f t="shared" si="24"/>
        <v>40000</v>
      </c>
      <c r="K152" s="67">
        <f t="shared" si="17"/>
        <v>100</v>
      </c>
      <c r="L152" s="8"/>
    </row>
    <row r="153" spans="1:12" ht="57.75" customHeight="1">
      <c r="A153" s="43" t="s">
        <v>182</v>
      </c>
      <c r="B153" s="51" t="s">
        <v>135</v>
      </c>
      <c r="C153" s="76"/>
      <c r="D153" s="76"/>
      <c r="E153" s="67"/>
      <c r="F153" s="69">
        <v>326726</v>
      </c>
      <c r="G153" s="69">
        <v>268497.29</v>
      </c>
      <c r="H153" s="67">
        <f t="shared" si="25"/>
        <v>82.17812172891045</v>
      </c>
      <c r="I153" s="67">
        <f t="shared" si="24"/>
        <v>326726</v>
      </c>
      <c r="J153" s="67">
        <f t="shared" si="24"/>
        <v>268497.29</v>
      </c>
      <c r="K153" s="67">
        <f t="shared" si="17"/>
        <v>82.17812172891045</v>
      </c>
      <c r="L153" s="8"/>
    </row>
    <row r="154" spans="1:12" ht="39.75" customHeight="1">
      <c r="A154" s="43" t="s">
        <v>183</v>
      </c>
      <c r="B154" s="51" t="s">
        <v>184</v>
      </c>
      <c r="C154" s="76"/>
      <c r="D154" s="76"/>
      <c r="E154" s="67"/>
      <c r="F154" s="69">
        <v>4194049</v>
      </c>
      <c r="G154" s="69">
        <v>1258215.3</v>
      </c>
      <c r="H154" s="67">
        <f t="shared" si="25"/>
        <v>30.000014305984507</v>
      </c>
      <c r="I154" s="67">
        <f t="shared" si="24"/>
        <v>4194049</v>
      </c>
      <c r="J154" s="67">
        <f t="shared" si="24"/>
        <v>1258215.3</v>
      </c>
      <c r="K154" s="67">
        <f t="shared" si="17"/>
        <v>30.000014305984507</v>
      </c>
      <c r="L154" s="8"/>
    </row>
    <row r="155" spans="1:12" ht="39" customHeight="1">
      <c r="A155" s="41" t="s">
        <v>161</v>
      </c>
      <c r="B155" s="51" t="s">
        <v>162</v>
      </c>
      <c r="C155" s="69">
        <v>20000</v>
      </c>
      <c r="D155" s="69">
        <v>20000</v>
      </c>
      <c r="E155" s="67">
        <f t="shared" si="18"/>
        <v>100</v>
      </c>
      <c r="F155" s="76"/>
      <c r="G155" s="76"/>
      <c r="H155" s="67"/>
      <c r="I155" s="67">
        <f t="shared" si="24"/>
        <v>20000</v>
      </c>
      <c r="J155" s="67">
        <f t="shared" si="24"/>
        <v>20000</v>
      </c>
      <c r="K155" s="67">
        <f t="shared" si="17"/>
        <v>100</v>
      </c>
      <c r="L155" s="8"/>
    </row>
    <row r="156" spans="1:12" ht="21" customHeight="1">
      <c r="A156" s="39"/>
      <c r="B156" s="53" t="s">
        <v>24</v>
      </c>
      <c r="C156" s="66">
        <f>SUM(C157:C178)</f>
        <v>31470349</v>
      </c>
      <c r="D156" s="66">
        <f>SUM(D157:D178)</f>
        <v>30259174.54</v>
      </c>
      <c r="E156" s="66">
        <f t="shared" si="18"/>
        <v>96.15137900123065</v>
      </c>
      <c r="F156" s="66">
        <f>SUM(F158:F168)</f>
        <v>5554015</v>
      </c>
      <c r="G156" s="66">
        <f>SUM(G158:G168)</f>
        <v>912614.58</v>
      </c>
      <c r="H156" s="66">
        <f>SUM(G156/F156)*100</f>
        <v>16.431618927928714</v>
      </c>
      <c r="I156" s="66">
        <f>SUM(C156+F156)</f>
        <v>37024364</v>
      </c>
      <c r="J156" s="66">
        <f t="shared" si="24"/>
        <v>31171789.119999997</v>
      </c>
      <c r="K156" s="66">
        <f t="shared" si="17"/>
        <v>84.19263898766768</v>
      </c>
      <c r="L156" s="8"/>
    </row>
    <row r="157" spans="1:12" ht="24" customHeight="1">
      <c r="A157" s="41" t="s">
        <v>137</v>
      </c>
      <c r="B157" s="65" t="s">
        <v>138</v>
      </c>
      <c r="C157" s="69">
        <v>35000</v>
      </c>
      <c r="D157" s="69">
        <v>35000</v>
      </c>
      <c r="E157" s="67">
        <f t="shared" si="18"/>
        <v>100</v>
      </c>
      <c r="F157" s="67"/>
      <c r="G157" s="67"/>
      <c r="H157" s="66"/>
      <c r="I157" s="67">
        <f t="shared" si="24"/>
        <v>35000</v>
      </c>
      <c r="J157" s="67">
        <f t="shared" si="24"/>
        <v>35000</v>
      </c>
      <c r="K157" s="67">
        <f t="shared" si="17"/>
        <v>100</v>
      </c>
      <c r="L157" s="8"/>
    </row>
    <row r="158" spans="1:12" ht="96.75" customHeight="1">
      <c r="A158" s="43" t="s">
        <v>175</v>
      </c>
      <c r="B158" s="51" t="s">
        <v>176</v>
      </c>
      <c r="C158" s="69">
        <v>15583</v>
      </c>
      <c r="D158" s="69">
        <v>15583</v>
      </c>
      <c r="E158" s="67">
        <f t="shared" si="18"/>
        <v>100</v>
      </c>
      <c r="F158" s="67"/>
      <c r="G158" s="67"/>
      <c r="H158" s="66"/>
      <c r="I158" s="67">
        <f t="shared" si="24"/>
        <v>15583</v>
      </c>
      <c r="J158" s="67">
        <f t="shared" si="24"/>
        <v>15583</v>
      </c>
      <c r="K158" s="67">
        <f t="shared" si="17"/>
        <v>100</v>
      </c>
      <c r="L158" s="8"/>
    </row>
    <row r="159" spans="1:12" ht="102.75" customHeight="1">
      <c r="A159" s="43" t="s">
        <v>177</v>
      </c>
      <c r="B159" s="51" t="s">
        <v>178</v>
      </c>
      <c r="C159" s="69">
        <v>889612</v>
      </c>
      <c r="D159" s="69">
        <v>0</v>
      </c>
      <c r="E159" s="67">
        <f t="shared" si="18"/>
        <v>0</v>
      </c>
      <c r="F159" s="69">
        <v>4448059</v>
      </c>
      <c r="G159" s="69">
        <v>0</v>
      </c>
      <c r="H159" s="67">
        <f aca="true" t="shared" si="26" ref="H159:H164">SUM(G159/F159)*100</f>
        <v>0</v>
      </c>
      <c r="I159" s="67">
        <f t="shared" si="24"/>
        <v>5337671</v>
      </c>
      <c r="J159" s="67">
        <f t="shared" si="24"/>
        <v>0</v>
      </c>
      <c r="K159" s="67">
        <f t="shared" si="17"/>
        <v>0</v>
      </c>
      <c r="L159" s="8"/>
    </row>
    <row r="160" spans="1:12" ht="103.5" customHeight="1">
      <c r="A160" s="43" t="s">
        <v>163</v>
      </c>
      <c r="B160" s="51" t="s">
        <v>164</v>
      </c>
      <c r="C160" s="69">
        <v>194200</v>
      </c>
      <c r="D160" s="69">
        <v>189600.32</v>
      </c>
      <c r="E160" s="67">
        <f t="shared" si="18"/>
        <v>97.63147270854789</v>
      </c>
      <c r="F160" s="67"/>
      <c r="G160" s="67"/>
      <c r="H160" s="67"/>
      <c r="I160" s="67">
        <f t="shared" si="24"/>
        <v>194200</v>
      </c>
      <c r="J160" s="67">
        <f t="shared" si="24"/>
        <v>189600.32</v>
      </c>
      <c r="K160" s="67">
        <f t="shared" si="17"/>
        <v>97.63147270854789</v>
      </c>
      <c r="L160" s="8"/>
    </row>
    <row r="161" spans="1:12" ht="100.5" customHeight="1">
      <c r="A161" s="44" t="s">
        <v>189</v>
      </c>
      <c r="B161" s="51" t="s">
        <v>190</v>
      </c>
      <c r="C161" s="69">
        <v>5177431</v>
      </c>
      <c r="D161" s="69">
        <v>5176421.96</v>
      </c>
      <c r="E161" s="67">
        <f aca="true" t="shared" si="27" ref="E161:E168">SUM(D161/C161)*100</f>
        <v>99.98051079772961</v>
      </c>
      <c r="F161" s="67"/>
      <c r="G161" s="67"/>
      <c r="H161" s="67"/>
      <c r="I161" s="67">
        <f t="shared" si="24"/>
        <v>5177431</v>
      </c>
      <c r="J161" s="67">
        <f t="shared" si="24"/>
        <v>5176421.96</v>
      </c>
      <c r="K161" s="67">
        <f t="shared" si="17"/>
        <v>99.98051079772961</v>
      </c>
      <c r="L161" s="8"/>
    </row>
    <row r="162" spans="1:12" ht="88.5" customHeight="1" hidden="1">
      <c r="A162" s="41" t="s">
        <v>103</v>
      </c>
      <c r="B162" s="51" t="s">
        <v>63</v>
      </c>
      <c r="C162" s="76"/>
      <c r="D162" s="76"/>
      <c r="E162" s="67" t="e">
        <f t="shared" si="27"/>
        <v>#DIV/0!</v>
      </c>
      <c r="F162" s="76"/>
      <c r="G162" s="76"/>
      <c r="H162" s="67" t="e">
        <f t="shared" si="26"/>
        <v>#DIV/0!</v>
      </c>
      <c r="I162" s="67">
        <f>SUM(C162+F162)</f>
        <v>0</v>
      </c>
      <c r="J162" s="67">
        <f t="shared" si="24"/>
        <v>0</v>
      </c>
      <c r="K162" s="67" t="e">
        <f>SUM(J162/I162)*100</f>
        <v>#DIV/0!</v>
      </c>
      <c r="L162" s="8"/>
    </row>
    <row r="163" spans="1:12" ht="151.5" customHeight="1" hidden="1">
      <c r="A163" s="41" t="s">
        <v>105</v>
      </c>
      <c r="B163" s="51" t="s">
        <v>106</v>
      </c>
      <c r="C163" s="76"/>
      <c r="D163" s="76"/>
      <c r="E163" s="67" t="e">
        <f t="shared" si="27"/>
        <v>#DIV/0!</v>
      </c>
      <c r="F163" s="76"/>
      <c r="G163" s="76"/>
      <c r="H163" s="67" t="e">
        <f t="shared" si="26"/>
        <v>#DIV/0!</v>
      </c>
      <c r="I163" s="67">
        <f>SUM(C163+F163)</f>
        <v>0</v>
      </c>
      <c r="J163" s="67">
        <f t="shared" si="24"/>
        <v>0</v>
      </c>
      <c r="K163" s="67" t="e">
        <f>SUM(J163/I163)*100</f>
        <v>#DIV/0!</v>
      </c>
      <c r="L163" s="8"/>
    </row>
    <row r="164" spans="1:12" ht="50.25" customHeight="1" hidden="1">
      <c r="A164" s="37">
        <v>8370</v>
      </c>
      <c r="B164" s="51" t="s">
        <v>102</v>
      </c>
      <c r="C164" s="76"/>
      <c r="D164" s="67"/>
      <c r="E164" s="67" t="e">
        <f t="shared" si="27"/>
        <v>#DIV/0!</v>
      </c>
      <c r="F164" s="76"/>
      <c r="G164" s="76"/>
      <c r="H164" s="67" t="e">
        <f t="shared" si="26"/>
        <v>#DIV/0!</v>
      </c>
      <c r="I164" s="67">
        <f t="shared" si="24"/>
        <v>0</v>
      </c>
      <c r="J164" s="67">
        <f t="shared" si="24"/>
        <v>0</v>
      </c>
      <c r="K164" s="67" t="e">
        <f t="shared" si="17"/>
        <v>#DIV/0!</v>
      </c>
      <c r="L164" s="8"/>
    </row>
    <row r="165" spans="1:12" s="15" customFormat="1" ht="25.5" customHeight="1">
      <c r="A165" s="37">
        <v>9770</v>
      </c>
      <c r="B165" s="51" t="s">
        <v>133</v>
      </c>
      <c r="C165" s="69">
        <v>24499471</v>
      </c>
      <c r="D165" s="69">
        <v>24217923.33</v>
      </c>
      <c r="E165" s="67">
        <f t="shared" si="27"/>
        <v>98.85080102341801</v>
      </c>
      <c r="F165" s="69">
        <v>1017964</v>
      </c>
      <c r="G165" s="69">
        <v>824622.58</v>
      </c>
      <c r="H165" s="67">
        <f>SUM(G165/F165)*100</f>
        <v>81.00704740049746</v>
      </c>
      <c r="I165" s="67">
        <f t="shared" si="24"/>
        <v>25517435</v>
      </c>
      <c r="J165" s="67">
        <f t="shared" si="24"/>
        <v>25042545.909999996</v>
      </c>
      <c r="K165" s="67">
        <f t="shared" si="17"/>
        <v>98.13896228206322</v>
      </c>
      <c r="L165" s="14"/>
    </row>
    <row r="166" spans="1:12" s="15" customFormat="1" ht="21.75" customHeight="1">
      <c r="A166" s="41" t="s">
        <v>101</v>
      </c>
      <c r="B166" s="65" t="s">
        <v>136</v>
      </c>
      <c r="C166" s="69">
        <v>3850</v>
      </c>
      <c r="D166" s="69">
        <v>0</v>
      </c>
      <c r="E166" s="67"/>
      <c r="F166" s="66"/>
      <c r="G166" s="66"/>
      <c r="H166" s="67"/>
      <c r="I166" s="67">
        <f t="shared" si="24"/>
        <v>3850</v>
      </c>
      <c r="J166" s="67">
        <f t="shared" si="24"/>
        <v>0</v>
      </c>
      <c r="K166" s="67">
        <f t="shared" si="17"/>
        <v>0</v>
      </c>
      <c r="L166" s="14"/>
    </row>
    <row r="167" spans="1:12" s="15" customFormat="1" ht="65.25" customHeight="1">
      <c r="A167" s="37">
        <v>8110</v>
      </c>
      <c r="B167" s="51" t="s">
        <v>131</v>
      </c>
      <c r="C167" s="69">
        <v>30552</v>
      </c>
      <c r="D167" s="69">
        <v>0</v>
      </c>
      <c r="E167" s="67"/>
      <c r="F167" s="66"/>
      <c r="G167" s="66"/>
      <c r="H167" s="67"/>
      <c r="I167" s="67">
        <f t="shared" si="24"/>
        <v>30552</v>
      </c>
      <c r="J167" s="67">
        <f t="shared" si="24"/>
        <v>0</v>
      </c>
      <c r="K167" s="67">
        <f t="shared" si="17"/>
        <v>0</v>
      </c>
      <c r="L167" s="14"/>
    </row>
    <row r="168" spans="1:12" s="15" customFormat="1" ht="38.25" customHeight="1">
      <c r="A168" s="37">
        <v>8410</v>
      </c>
      <c r="B168" s="51" t="s">
        <v>132</v>
      </c>
      <c r="C168" s="69">
        <v>624650</v>
      </c>
      <c r="D168" s="69">
        <v>624645.93</v>
      </c>
      <c r="E168" s="67">
        <f t="shared" si="27"/>
        <v>99.99934843512368</v>
      </c>
      <c r="F168" s="69">
        <v>87992</v>
      </c>
      <c r="G168" s="69">
        <v>87992</v>
      </c>
      <c r="H168" s="67">
        <f>SUM(G168/F168)*100</f>
        <v>100</v>
      </c>
      <c r="I168" s="67">
        <f t="shared" si="24"/>
        <v>712642</v>
      </c>
      <c r="J168" s="67">
        <f t="shared" si="24"/>
        <v>712637.93</v>
      </c>
      <c r="K168" s="67">
        <f t="shared" si="17"/>
        <v>99.9994288857519</v>
      </c>
      <c r="L168" s="14"/>
    </row>
    <row r="169" spans="1:12" s="15" customFormat="1" ht="42.75" customHeight="1" hidden="1">
      <c r="A169" s="33">
        <v>250306</v>
      </c>
      <c r="B169" s="30" t="s">
        <v>23</v>
      </c>
      <c r="C169" s="71"/>
      <c r="D169" s="71"/>
      <c r="E169" s="67" t="e">
        <f t="shared" si="18"/>
        <v>#DIV/0!</v>
      </c>
      <c r="F169" s="71"/>
      <c r="G169" s="71"/>
      <c r="H169" s="71" t="e">
        <f aca="true" t="shared" si="28" ref="H169:H174">SUM(G169/F169)*100</f>
        <v>#DIV/0!</v>
      </c>
      <c r="I169" s="71">
        <f t="shared" si="24"/>
        <v>0</v>
      </c>
      <c r="J169" s="71">
        <f t="shared" si="24"/>
        <v>0</v>
      </c>
      <c r="K169" s="71" t="e">
        <f t="shared" si="17"/>
        <v>#DIV/0!</v>
      </c>
      <c r="L169" s="14"/>
    </row>
    <row r="170" spans="1:12" ht="60.75" customHeight="1" hidden="1">
      <c r="A170" s="33">
        <v>250311</v>
      </c>
      <c r="B170" s="30" t="s">
        <v>67</v>
      </c>
      <c r="C170" s="72"/>
      <c r="D170" s="72"/>
      <c r="E170" s="67" t="e">
        <f t="shared" si="18"/>
        <v>#DIV/0!</v>
      </c>
      <c r="F170" s="71"/>
      <c r="G170" s="78"/>
      <c r="H170" s="71"/>
      <c r="I170" s="71">
        <f t="shared" si="24"/>
        <v>0</v>
      </c>
      <c r="J170" s="71">
        <f t="shared" si="24"/>
        <v>0</v>
      </c>
      <c r="K170" s="71" t="e">
        <f t="shared" si="17"/>
        <v>#DIV/0!</v>
      </c>
      <c r="L170" s="8"/>
    </row>
    <row r="171" spans="1:12" ht="75" hidden="1">
      <c r="A171" s="33">
        <v>250311</v>
      </c>
      <c r="B171" s="30" t="s">
        <v>30</v>
      </c>
      <c r="C171" s="71"/>
      <c r="D171" s="71"/>
      <c r="E171" s="67" t="e">
        <f t="shared" si="18"/>
        <v>#DIV/0!</v>
      </c>
      <c r="F171" s="71"/>
      <c r="G171" s="71"/>
      <c r="H171" s="71" t="e">
        <f t="shared" si="28"/>
        <v>#DIV/0!</v>
      </c>
      <c r="I171" s="71">
        <f t="shared" si="24"/>
        <v>0</v>
      </c>
      <c r="J171" s="71">
        <f t="shared" si="24"/>
        <v>0</v>
      </c>
      <c r="K171" s="71" t="e">
        <f t="shared" si="17"/>
        <v>#DIV/0!</v>
      </c>
      <c r="L171" s="8"/>
    </row>
    <row r="172" spans="1:12" ht="92.25" customHeight="1" hidden="1">
      <c r="A172" s="31" t="s">
        <v>69</v>
      </c>
      <c r="B172" s="30" t="s">
        <v>70</v>
      </c>
      <c r="C172" s="72"/>
      <c r="D172" s="72"/>
      <c r="E172" s="67" t="e">
        <f t="shared" si="18"/>
        <v>#DIV/0!</v>
      </c>
      <c r="F172" s="71"/>
      <c r="G172" s="71"/>
      <c r="H172" s="71"/>
      <c r="I172" s="71"/>
      <c r="J172" s="71"/>
      <c r="K172" s="71"/>
      <c r="L172" s="8"/>
    </row>
    <row r="173" spans="1:12" ht="62.25" customHeight="1" hidden="1">
      <c r="A173" s="33">
        <v>250354</v>
      </c>
      <c r="B173" s="34" t="s">
        <v>68</v>
      </c>
      <c r="C173" s="71"/>
      <c r="D173" s="71"/>
      <c r="E173" s="67"/>
      <c r="F173" s="72"/>
      <c r="G173" s="72"/>
      <c r="H173" s="71" t="e">
        <f t="shared" si="28"/>
        <v>#DIV/0!</v>
      </c>
      <c r="I173" s="71">
        <f t="shared" si="24"/>
        <v>0</v>
      </c>
      <c r="J173" s="71"/>
      <c r="K173" s="71" t="e">
        <f t="shared" si="17"/>
        <v>#DIV/0!</v>
      </c>
      <c r="L173" s="8"/>
    </row>
    <row r="174" spans="1:12" ht="20.25" hidden="1">
      <c r="A174" s="33">
        <v>250315</v>
      </c>
      <c r="B174" s="30" t="s">
        <v>36</v>
      </c>
      <c r="C174" s="71"/>
      <c r="D174" s="71"/>
      <c r="E174" s="67"/>
      <c r="F174" s="71"/>
      <c r="G174" s="71"/>
      <c r="H174" s="71" t="e">
        <f t="shared" si="28"/>
        <v>#DIV/0!</v>
      </c>
      <c r="I174" s="71">
        <f t="shared" si="24"/>
        <v>0</v>
      </c>
      <c r="J174" s="71">
        <f t="shared" si="24"/>
        <v>0</v>
      </c>
      <c r="K174" s="71" t="e">
        <f t="shared" si="17"/>
        <v>#DIV/0!</v>
      </c>
      <c r="L174" s="8"/>
    </row>
    <row r="175" spans="1:12" ht="32.25" customHeight="1" hidden="1">
      <c r="A175" s="33">
        <v>250319</v>
      </c>
      <c r="B175" s="34" t="s">
        <v>61</v>
      </c>
      <c r="C175" s="71"/>
      <c r="D175" s="71"/>
      <c r="E175" s="67"/>
      <c r="F175" s="71"/>
      <c r="G175" s="71"/>
      <c r="H175" s="71" t="e">
        <f>SUM(G175/F175)*100</f>
        <v>#DIV/0!</v>
      </c>
      <c r="I175" s="71">
        <f t="shared" si="24"/>
        <v>0</v>
      </c>
      <c r="J175" s="71">
        <f t="shared" si="24"/>
        <v>0</v>
      </c>
      <c r="K175" s="71" t="e">
        <f t="shared" si="17"/>
        <v>#DIV/0!</v>
      </c>
      <c r="L175" s="8"/>
    </row>
    <row r="176" spans="1:12" ht="87.75" customHeight="1" hidden="1">
      <c r="A176" s="33">
        <v>250342</v>
      </c>
      <c r="B176" s="30" t="s">
        <v>55</v>
      </c>
      <c r="C176" s="71"/>
      <c r="D176" s="71"/>
      <c r="E176" s="67"/>
      <c r="F176" s="71"/>
      <c r="G176" s="71"/>
      <c r="H176" s="71" t="e">
        <f>SUM(G176/F176)*100</f>
        <v>#DIV/0!</v>
      </c>
      <c r="I176" s="71">
        <f t="shared" si="24"/>
        <v>0</v>
      </c>
      <c r="J176" s="71">
        <f t="shared" si="24"/>
        <v>0</v>
      </c>
      <c r="K176" s="71"/>
      <c r="L176" s="8"/>
    </row>
    <row r="177" spans="1:12" ht="62.25" customHeight="1" hidden="1">
      <c r="A177" s="33">
        <v>250382</v>
      </c>
      <c r="B177" s="30" t="s">
        <v>31</v>
      </c>
      <c r="C177" s="71"/>
      <c r="D177" s="71"/>
      <c r="E177" s="67" t="e">
        <f t="shared" si="18"/>
        <v>#DIV/0!</v>
      </c>
      <c r="F177" s="71"/>
      <c r="G177" s="71"/>
      <c r="H177" s="71" t="e">
        <f>SUM(G177/F177)*100</f>
        <v>#DIV/0!</v>
      </c>
      <c r="I177" s="71">
        <f t="shared" si="24"/>
        <v>0</v>
      </c>
      <c r="J177" s="71">
        <f t="shared" si="24"/>
        <v>0</v>
      </c>
      <c r="K177" s="71"/>
      <c r="L177" s="8"/>
    </row>
    <row r="178" spans="1:12" ht="47.25" customHeight="1" hidden="1">
      <c r="A178" s="33">
        <v>250344</v>
      </c>
      <c r="B178" s="30" t="s">
        <v>38</v>
      </c>
      <c r="C178" s="71"/>
      <c r="D178" s="71"/>
      <c r="E178" s="67"/>
      <c r="F178" s="71"/>
      <c r="G178" s="71"/>
      <c r="H178" s="71" t="e">
        <f>SUM(G178/F178)*100</f>
        <v>#DIV/0!</v>
      </c>
      <c r="I178" s="71">
        <f>SUM(C178+F178)</f>
        <v>0</v>
      </c>
      <c r="J178" s="71">
        <f>SUM(D178+G178)</f>
        <v>0</v>
      </c>
      <c r="K178" s="71"/>
      <c r="L178" s="8"/>
    </row>
    <row r="179" spans="1:12" ht="18.75" customHeight="1">
      <c r="A179" s="32"/>
      <c r="B179" s="29" t="s">
        <v>15</v>
      </c>
      <c r="C179" s="50">
        <f>SUM(C82+C84+C86+C87+C131+C142+C156+C155+C150)</f>
        <v>300816406.88</v>
      </c>
      <c r="D179" s="50">
        <f>SUM(D82+D84+D86+D87+D131+D142+D156+D155+D150)</f>
        <v>279580925.43</v>
      </c>
      <c r="E179" s="50">
        <f t="shared" si="18"/>
        <v>92.94071700734358</v>
      </c>
      <c r="F179" s="50">
        <f>SUM(F82+F84+F85+F86+F87+F138+F142+F147+F149+F155+F156+F131+F150+F148+F154+F153+F152+F151)</f>
        <v>31024380.14</v>
      </c>
      <c r="G179" s="50">
        <f>SUM(G82+G84+G85+G86+G87+G138+G142+G147+G149+G155+G156+G131+G150+G146+G148+G154+G153+G152+G151)</f>
        <v>21959086.680000003</v>
      </c>
      <c r="H179" s="50">
        <f>SUM(G179/F179)*100</f>
        <v>70.78009804195237</v>
      </c>
      <c r="I179" s="50">
        <f>SUM(I82+I84+I85+I86+I87+I138+I142+I146+I147+I149+I150+I151+I155+I156+I131+I148+I154+I153+I152)</f>
        <v>332140787.02</v>
      </c>
      <c r="J179" s="50">
        <f>SUM(J82+J84+J85+J86+J87+J138+J142+J146+J147+J149+J150+J151+J155+J156+J131+J148+J154+J153+J152)</f>
        <v>301540012.11</v>
      </c>
      <c r="K179" s="50">
        <f t="shared" si="17"/>
        <v>90.78680604554678</v>
      </c>
      <c r="L179" s="8"/>
    </row>
    <row r="180" spans="1:12" s="15" customFormat="1" ht="15" customHeight="1" hidden="1">
      <c r="A180" s="5"/>
      <c r="B180" s="13" t="s">
        <v>47</v>
      </c>
      <c r="C180" s="12">
        <f>SUM(C79-C179)</f>
        <v>6385100.210000038</v>
      </c>
      <c r="D180" s="12">
        <f>SUM(D79-D179)</f>
        <v>17282740.22999996</v>
      </c>
      <c r="E180" s="2"/>
      <c r="F180" s="17">
        <f>SUM(F79-F179)</f>
        <v>-13747627.82</v>
      </c>
      <c r="G180" s="17">
        <f>SUM(G79-G179)</f>
        <v>-11909290.770000003</v>
      </c>
      <c r="H180" s="2"/>
      <c r="I180" s="12">
        <f>SUM(C180+F180)</f>
        <v>-7362527.609999962</v>
      </c>
      <c r="J180" s="12">
        <f>SUM(D180+G180)</f>
        <v>5373449.459999956</v>
      </c>
      <c r="K180" s="2"/>
      <c r="L180" s="14"/>
    </row>
    <row r="181" spans="1:12" ht="16.5" customHeight="1" hidden="1">
      <c r="A181" s="11"/>
      <c r="B181" s="18" t="s">
        <v>16</v>
      </c>
      <c r="C181" s="1">
        <f>SUM(C179:C180)</f>
        <v>307201507.09000003</v>
      </c>
      <c r="D181" s="1">
        <f>SUM(D179:D180)</f>
        <v>296863665.65999997</v>
      </c>
      <c r="E181" s="2">
        <f t="shared" si="18"/>
        <v>96.63483375198045</v>
      </c>
      <c r="F181" s="1">
        <f>SUM(F179:F180)</f>
        <v>17276752.32</v>
      </c>
      <c r="G181" s="1">
        <f>SUM(G179:G180)</f>
        <v>10049795.91</v>
      </c>
      <c r="H181" s="2">
        <f>SUM(G181/F181)*100</f>
        <v>58.16947377526566</v>
      </c>
      <c r="I181" s="1">
        <f>SUM(I179:I180)</f>
        <v>324778259.41</v>
      </c>
      <c r="J181" s="1">
        <f>SUM(J179:J180)</f>
        <v>306913461.57</v>
      </c>
      <c r="K181" s="2">
        <f t="shared" si="17"/>
        <v>94.49938617429207</v>
      </c>
      <c r="L181" s="8"/>
    </row>
    <row r="182" spans="1:12" s="22" customFormat="1" ht="15.75" hidden="1">
      <c r="A182" s="19"/>
      <c r="B182" s="19"/>
      <c r="C182" s="19"/>
      <c r="D182" s="19"/>
      <c r="E182" s="20"/>
      <c r="F182" s="20"/>
      <c r="G182" s="20"/>
      <c r="H182" s="20"/>
      <c r="I182" s="20"/>
      <c r="J182" s="20"/>
      <c r="K182" s="20"/>
      <c r="L182" s="21"/>
    </row>
    <row r="183" spans="2:10" ht="16.5" customHeight="1" hidden="1">
      <c r="B183" s="15" t="s">
        <v>32</v>
      </c>
      <c r="C183" s="15"/>
      <c r="D183" s="15"/>
      <c r="E183" s="15"/>
      <c r="F183" s="15"/>
      <c r="G183" s="15"/>
      <c r="H183" s="15"/>
      <c r="I183" s="23"/>
      <c r="J183" s="23"/>
    </row>
    <row r="184" spans="2:10" ht="39" customHeight="1">
      <c r="B184" s="24" t="s">
        <v>76</v>
      </c>
      <c r="C184" s="80"/>
      <c r="D184" s="80"/>
      <c r="E184" s="42"/>
      <c r="F184" s="80"/>
      <c r="G184" s="80"/>
      <c r="H184" s="81"/>
      <c r="I184" s="84" t="s">
        <v>200</v>
      </c>
      <c r="J184" s="84"/>
    </row>
    <row r="185" spans="3:11" ht="15.75">
      <c r="C185" s="27"/>
      <c r="D185" s="27"/>
      <c r="F185" s="27"/>
      <c r="G185" s="27"/>
      <c r="H185" s="27"/>
      <c r="I185" s="23"/>
      <c r="J185" s="23"/>
      <c r="K185" s="26"/>
    </row>
    <row r="186" spans="4:10" ht="15.75">
      <c r="D186" s="25"/>
      <c r="I186" s="25"/>
      <c r="J186" s="25"/>
    </row>
    <row r="187" spans="3:10" ht="15.75">
      <c r="C187" s="79"/>
      <c r="D187" s="79"/>
      <c r="F187" s="79"/>
      <c r="G187" s="79"/>
      <c r="I187" s="23"/>
      <c r="J187" s="23"/>
    </row>
    <row r="188" ht="15.75">
      <c r="I188" s="25"/>
    </row>
    <row r="189" spans="9:10" ht="15.75">
      <c r="I189" s="23"/>
      <c r="J189" s="23"/>
    </row>
    <row r="190" spans="7:9" ht="15.75">
      <c r="G190" s="23"/>
      <c r="I190" s="23"/>
    </row>
    <row r="191" spans="4:10" ht="15.75">
      <c r="D191" s="25"/>
      <c r="E191" s="25"/>
      <c r="I191" s="23"/>
      <c r="J191" s="23"/>
    </row>
  </sheetData>
  <sheetProtection/>
  <mergeCells count="8">
    <mergeCell ref="A3:K3"/>
    <mergeCell ref="J4:K4"/>
    <mergeCell ref="I184:J184"/>
    <mergeCell ref="A2:K2"/>
    <mergeCell ref="B5:B6"/>
    <mergeCell ref="A5:A6"/>
    <mergeCell ref="C5:E5"/>
    <mergeCell ref="F5:H5"/>
  </mergeCells>
  <printOptions/>
  <pageMargins left="0.1968503937007874" right="0.1968503937007874" top="0.1968503937007874" bottom="0" header="0" footer="0"/>
  <pageSetup fitToHeight="5" fitToWidth="1" horizontalDpi="600" verticalDpi="600" orientation="portrait" paperSize="9" scale="45" r:id="rId1"/>
  <rowBreaks count="3" manualBreakCount="3">
    <brk id="59" max="10" man="1"/>
    <brk id="72" max="10" man="1"/>
    <brk id="10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4b</dc:creator>
  <cp:keywords/>
  <dc:description/>
  <cp:lastModifiedBy>имя</cp:lastModifiedBy>
  <cp:lastPrinted>2020-02-04T12:53:37Z</cp:lastPrinted>
  <dcterms:created xsi:type="dcterms:W3CDTF">2006-01-18T06:54:08Z</dcterms:created>
  <dcterms:modified xsi:type="dcterms:W3CDTF">2020-02-05T12:45:24Z</dcterms:modified>
  <cp:category/>
  <cp:version/>
  <cp:contentType/>
  <cp:contentStatus/>
</cp:coreProperties>
</file>